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rro\Desktop\1st qtr 2017\cash flow\"/>
    </mc:Choice>
  </mc:AlternateContent>
  <bookViews>
    <workbookView xWindow="480" yWindow="330" windowWidth="19875" windowHeight="7455" activeTab="2"/>
  </bookViews>
  <sheets>
    <sheet name="march '17" sheetId="1" r:id="rId1"/>
    <sheet name="Condensed-CashflowMar'17 " sheetId="2" r:id="rId2"/>
    <sheet name="Cashflow-SEF March2017 " sheetId="3" r:id="rId3"/>
  </sheets>
  <externalReferences>
    <externalReference r:id="rId4"/>
  </externalReferences>
  <definedNames>
    <definedName name="_1" localSheetId="1">#REF!</definedName>
    <definedName name="_1">#REF!</definedName>
    <definedName name="_2">#N/A</definedName>
    <definedName name="_3" localSheetId="1">#REF!</definedName>
    <definedName name="_3">#REF!</definedName>
    <definedName name="_4">#N/A</definedName>
    <definedName name="_5">#N/A</definedName>
    <definedName name="_6">#N/A</definedName>
    <definedName name="_7">#N/A</definedName>
    <definedName name="_8">#N/A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 hidden="1">#REF!</definedName>
    <definedName name="a" hidden="1">#REF!</definedName>
    <definedName name="aaa">#N/A</definedName>
    <definedName name="aaaa" localSheetId="1">#REF!</definedName>
    <definedName name="abc">#N/A</definedName>
    <definedName name="bbb">#N/A</definedName>
    <definedName name="cas">#N/A</definedName>
    <definedName name="Flow">#N/A</definedName>
    <definedName name="May" localSheetId="1" hidden="1">#REF!</definedName>
    <definedName name="May" hidden="1">#REF!</definedName>
    <definedName name="_xlnm.Print_Area" localSheetId="2">'Cashflow-SEF March2017 '!$A$1:$K$94</definedName>
    <definedName name="_xlnm.Print_Area" localSheetId="1">'Condensed-CashflowMar''17 '!$A$1:$H$57</definedName>
    <definedName name="_xlnm.Print_Area" localSheetId="0">'march ''17'!$A$1:$D$125</definedName>
    <definedName name="_xlnm.Print_Area">#N/A</definedName>
    <definedName name="PRINT_AREA_MI">#N/A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Recievable99">#N/A</definedName>
    <definedName name="SEF" localSheetId="1">#REF!</definedName>
    <definedName name="xxxx" localSheetId="1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L86" i="3" l="1"/>
  <c r="AE85" i="3"/>
  <c r="AE86" i="3" s="1"/>
  <c r="AD85" i="3"/>
  <c r="AD86" i="3" s="1"/>
  <c r="V85" i="3"/>
  <c r="T85" i="3"/>
  <c r="L85" i="3"/>
  <c r="K85" i="3"/>
  <c r="J85" i="3"/>
  <c r="I85" i="3"/>
  <c r="I86" i="3" s="1"/>
  <c r="AE84" i="3"/>
  <c r="U84" i="3"/>
  <c r="W84" i="3" s="1"/>
  <c r="U83" i="3"/>
  <c r="W83" i="3" s="1"/>
  <c r="W85" i="3" s="1"/>
  <c r="V80" i="3"/>
  <c r="T80" i="3"/>
  <c r="J80" i="3"/>
  <c r="K80" i="3" s="1"/>
  <c r="K86" i="3" s="1"/>
  <c r="U79" i="3"/>
  <c r="W79" i="3" s="1"/>
  <c r="K79" i="3"/>
  <c r="W78" i="3"/>
  <c r="W80" i="3" s="1"/>
  <c r="U78" i="3"/>
  <c r="K78" i="3"/>
  <c r="AB74" i="3"/>
  <c r="AD73" i="3"/>
  <c r="AD74" i="3" s="1"/>
  <c r="AB73" i="3"/>
  <c r="Z73" i="3"/>
  <c r="Z74" i="3" s="1"/>
  <c r="V73" i="3"/>
  <c r="T73" i="3"/>
  <c r="R73" i="3"/>
  <c r="R74" i="3" s="1"/>
  <c r="P73" i="3"/>
  <c r="P74" i="3" s="1"/>
  <c r="N73" i="3"/>
  <c r="N74" i="3" s="1"/>
  <c r="L73" i="3"/>
  <c r="J73" i="3"/>
  <c r="I73" i="3"/>
  <c r="I74" i="3" s="1"/>
  <c r="Y72" i="3"/>
  <c r="AA72" i="3" s="1"/>
  <c r="U72" i="3"/>
  <c r="W72" i="3" s="1"/>
  <c r="M72" i="3"/>
  <c r="O72" i="3" s="1"/>
  <c r="K72" i="3"/>
  <c r="AA71" i="3"/>
  <c r="W71" i="3"/>
  <c r="Y71" i="3" s="1"/>
  <c r="U71" i="3"/>
  <c r="K71" i="3"/>
  <c r="M71" i="3" s="1"/>
  <c r="O71" i="3" s="1"/>
  <c r="U70" i="3"/>
  <c r="W70" i="3" s="1"/>
  <c r="Y70" i="3" s="1"/>
  <c r="AA70" i="3" s="1"/>
  <c r="M70" i="3"/>
  <c r="O70" i="3" s="1"/>
  <c r="K70" i="3"/>
  <c r="Y69" i="3"/>
  <c r="AA69" i="3" s="1"/>
  <c r="AC69" i="3" s="1"/>
  <c r="U69" i="3"/>
  <c r="W69" i="3" s="1"/>
  <c r="K69" i="3"/>
  <c r="M69" i="3" s="1"/>
  <c r="Y68" i="3"/>
  <c r="AA68" i="3" s="1"/>
  <c r="AC68" i="3" s="1"/>
  <c r="AE68" i="3" s="1"/>
  <c r="Q68" i="3"/>
  <c r="S68" i="3" s="1"/>
  <c r="U68" i="3" s="1"/>
  <c r="W68" i="3" s="1"/>
  <c r="M68" i="3"/>
  <c r="O68" i="3" s="1"/>
  <c r="K68" i="3"/>
  <c r="M67" i="3"/>
  <c r="O67" i="3" s="1"/>
  <c r="Q67" i="3" s="1"/>
  <c r="K67" i="3"/>
  <c r="O66" i="3"/>
  <c r="Q66" i="3" s="1"/>
  <c r="S66" i="3" s="1"/>
  <c r="U66" i="3" s="1"/>
  <c r="U73" i="3" s="1"/>
  <c r="K66" i="3"/>
  <c r="M66" i="3" s="1"/>
  <c r="M65" i="3"/>
  <c r="O65" i="3" s="1"/>
  <c r="K65" i="3"/>
  <c r="AE62" i="3"/>
  <c r="AD62" i="3"/>
  <c r="AC62" i="3"/>
  <c r="AA62" i="3"/>
  <c r="V62" i="3"/>
  <c r="V74" i="3" s="1"/>
  <c r="T62" i="3"/>
  <c r="T74" i="3" s="1"/>
  <c r="S62" i="3"/>
  <c r="L62" i="3"/>
  <c r="L74" i="3" s="1"/>
  <c r="K62" i="3"/>
  <c r="J62" i="3"/>
  <c r="J74" i="3" s="1"/>
  <c r="Y61" i="3"/>
  <c r="U61" i="3"/>
  <c r="W61" i="3" s="1"/>
  <c r="M61" i="3"/>
  <c r="O61" i="3" s="1"/>
  <c r="K61" i="3"/>
  <c r="Y60" i="3"/>
  <c r="U60" i="3"/>
  <c r="W60" i="3" s="1"/>
  <c r="M60" i="3"/>
  <c r="O60" i="3" s="1"/>
  <c r="K60" i="3"/>
  <c r="Y59" i="3"/>
  <c r="U59" i="3"/>
  <c r="W59" i="3" s="1"/>
  <c r="M59" i="3"/>
  <c r="O59" i="3" s="1"/>
  <c r="K59" i="3"/>
  <c r="U58" i="3"/>
  <c r="M58" i="3"/>
  <c r="O58" i="3" s="1"/>
  <c r="K58" i="3"/>
  <c r="AD52" i="3"/>
  <c r="AB52" i="3"/>
  <c r="Z52" i="3"/>
  <c r="X52" i="3"/>
  <c r="V52" i="3"/>
  <c r="T52" i="3"/>
  <c r="R52" i="3"/>
  <c r="P52" i="3"/>
  <c r="N52" i="3"/>
  <c r="L52" i="3"/>
  <c r="J52" i="3"/>
  <c r="I52" i="3"/>
  <c r="K52" i="3" s="1"/>
  <c r="M52" i="3" s="1"/>
  <c r="O52" i="3" s="1"/>
  <c r="Q52" i="3" s="1"/>
  <c r="S52" i="3" s="1"/>
  <c r="U52" i="3" s="1"/>
  <c r="W52" i="3" s="1"/>
  <c r="Y52" i="3" s="1"/>
  <c r="AA52" i="3" s="1"/>
  <c r="AC52" i="3" s="1"/>
  <c r="AE52" i="3" s="1"/>
  <c r="AE51" i="3"/>
  <c r="K50" i="3"/>
  <c r="M50" i="3" s="1"/>
  <c r="O50" i="3" s="1"/>
  <c r="Q50" i="3" s="1"/>
  <c r="S50" i="3" s="1"/>
  <c r="U50" i="3" s="1"/>
  <c r="W50" i="3" s="1"/>
  <c r="Y50" i="3" s="1"/>
  <c r="AA50" i="3" s="1"/>
  <c r="AC50" i="3" s="1"/>
  <c r="AE50" i="3" s="1"/>
  <c r="Y49" i="3"/>
  <c r="AA49" i="3" s="1"/>
  <c r="AC49" i="3" s="1"/>
  <c r="AE49" i="3" s="1"/>
  <c r="U49" i="3"/>
  <c r="W49" i="3" s="1"/>
  <c r="O49" i="3"/>
  <c r="K49" i="3"/>
  <c r="M48" i="3"/>
  <c r="O48" i="3" s="1"/>
  <c r="Q48" i="3" s="1"/>
  <c r="S48" i="3" s="1"/>
  <c r="U48" i="3" s="1"/>
  <c r="W48" i="3" s="1"/>
  <c r="Y48" i="3" s="1"/>
  <c r="AA48" i="3" s="1"/>
  <c r="AC48" i="3" s="1"/>
  <c r="AE48" i="3" s="1"/>
  <c r="K48" i="3"/>
  <c r="O47" i="3"/>
  <c r="Q47" i="3" s="1"/>
  <c r="S47" i="3" s="1"/>
  <c r="U47" i="3" s="1"/>
  <c r="W47" i="3" s="1"/>
  <c r="Y47" i="3" s="1"/>
  <c r="AA47" i="3" s="1"/>
  <c r="AC47" i="3" s="1"/>
  <c r="AE47" i="3" s="1"/>
  <c r="K47" i="3"/>
  <c r="M47" i="3" s="1"/>
  <c r="M46" i="3"/>
  <c r="O46" i="3" s="1"/>
  <c r="Q46" i="3" s="1"/>
  <c r="S46" i="3" s="1"/>
  <c r="U46" i="3" s="1"/>
  <c r="W46" i="3" s="1"/>
  <c r="Y46" i="3" s="1"/>
  <c r="AA46" i="3" s="1"/>
  <c r="AC46" i="3" s="1"/>
  <c r="AE46" i="3" s="1"/>
  <c r="Q45" i="3"/>
  <c r="S45" i="3" s="1"/>
  <c r="U45" i="3" s="1"/>
  <c r="W45" i="3" s="1"/>
  <c r="Y45" i="3" s="1"/>
  <c r="AA45" i="3" s="1"/>
  <c r="AC45" i="3" s="1"/>
  <c r="AE45" i="3" s="1"/>
  <c r="M45" i="3"/>
  <c r="O45" i="3" s="1"/>
  <c r="K45" i="3"/>
  <c r="K44" i="3"/>
  <c r="M44" i="3" s="1"/>
  <c r="O44" i="3" s="1"/>
  <c r="Q44" i="3" s="1"/>
  <c r="S44" i="3" s="1"/>
  <c r="U44" i="3" s="1"/>
  <c r="W44" i="3" s="1"/>
  <c r="Y44" i="3" s="1"/>
  <c r="AA44" i="3" s="1"/>
  <c r="AC44" i="3" s="1"/>
  <c r="AE44" i="3" s="1"/>
  <c r="I44" i="3"/>
  <c r="O43" i="3"/>
  <c r="Q43" i="3" s="1"/>
  <c r="S43" i="3" s="1"/>
  <c r="U43" i="3" s="1"/>
  <c r="W43" i="3" s="1"/>
  <c r="Y43" i="3" s="1"/>
  <c r="AA43" i="3" s="1"/>
  <c r="AC43" i="3" s="1"/>
  <c r="AE43" i="3" s="1"/>
  <c r="K43" i="3"/>
  <c r="M43" i="3" s="1"/>
  <c r="AE42" i="3"/>
  <c r="O42" i="3"/>
  <c r="M42" i="3"/>
  <c r="AA41" i="3"/>
  <c r="AC41" i="3" s="1"/>
  <c r="AE41" i="3" s="1"/>
  <c r="W41" i="3"/>
  <c r="Y41" i="3" s="1"/>
  <c r="U41" i="3"/>
  <c r="K41" i="3"/>
  <c r="M41" i="3" s="1"/>
  <c r="O41" i="3" s="1"/>
  <c r="Y40" i="3"/>
  <c r="AA40" i="3" s="1"/>
  <c r="AC40" i="3" s="1"/>
  <c r="AE40" i="3" s="1"/>
  <c r="U40" i="3"/>
  <c r="W40" i="3" s="1"/>
  <c r="M40" i="3"/>
  <c r="O40" i="3" s="1"/>
  <c r="K40" i="3"/>
  <c r="AE39" i="3"/>
  <c r="M39" i="3"/>
  <c r="O39" i="3" s="1"/>
  <c r="M38" i="3"/>
  <c r="O38" i="3" s="1"/>
  <c r="Q38" i="3" s="1"/>
  <c r="S38" i="3" s="1"/>
  <c r="U38" i="3" s="1"/>
  <c r="W38" i="3" s="1"/>
  <c r="Y38" i="3" s="1"/>
  <c r="AA38" i="3" s="1"/>
  <c r="AC38" i="3" s="1"/>
  <c r="AE38" i="3" s="1"/>
  <c r="K38" i="3"/>
  <c r="O37" i="3"/>
  <c r="Q37" i="3" s="1"/>
  <c r="S37" i="3" s="1"/>
  <c r="U37" i="3" s="1"/>
  <c r="W37" i="3" s="1"/>
  <c r="Y37" i="3" s="1"/>
  <c r="AA37" i="3" s="1"/>
  <c r="AC37" i="3" s="1"/>
  <c r="AE37" i="3" s="1"/>
  <c r="K37" i="3"/>
  <c r="M37" i="3" s="1"/>
  <c r="M36" i="3"/>
  <c r="O36" i="3" s="1"/>
  <c r="Q36" i="3" s="1"/>
  <c r="S36" i="3" s="1"/>
  <c r="U36" i="3" s="1"/>
  <c r="W36" i="3" s="1"/>
  <c r="Y36" i="3" s="1"/>
  <c r="AA36" i="3" s="1"/>
  <c r="AC36" i="3" s="1"/>
  <c r="AE36" i="3" s="1"/>
  <c r="K36" i="3"/>
  <c r="O35" i="3"/>
  <c r="Q35" i="3" s="1"/>
  <c r="S35" i="3" s="1"/>
  <c r="U35" i="3" s="1"/>
  <c r="W35" i="3" s="1"/>
  <c r="Y35" i="3" s="1"/>
  <c r="AA35" i="3" s="1"/>
  <c r="AC35" i="3" s="1"/>
  <c r="AE35" i="3" s="1"/>
  <c r="K35" i="3"/>
  <c r="M35" i="3" s="1"/>
  <c r="M34" i="3"/>
  <c r="O34" i="3" s="1"/>
  <c r="Q34" i="3" s="1"/>
  <c r="S34" i="3" s="1"/>
  <c r="U34" i="3" s="1"/>
  <c r="W34" i="3" s="1"/>
  <c r="Y34" i="3" s="1"/>
  <c r="AA34" i="3" s="1"/>
  <c r="AC34" i="3" s="1"/>
  <c r="AE34" i="3" s="1"/>
  <c r="K34" i="3"/>
  <c r="O33" i="3"/>
  <c r="Q33" i="3" s="1"/>
  <c r="S33" i="3" s="1"/>
  <c r="U33" i="3" s="1"/>
  <c r="W33" i="3" s="1"/>
  <c r="Y33" i="3" s="1"/>
  <c r="AA33" i="3" s="1"/>
  <c r="AC33" i="3" s="1"/>
  <c r="AE33" i="3" s="1"/>
  <c r="K33" i="3"/>
  <c r="M33" i="3" s="1"/>
  <c r="M32" i="3"/>
  <c r="O32" i="3" s="1"/>
  <c r="Q32" i="3" s="1"/>
  <c r="S32" i="3" s="1"/>
  <c r="U32" i="3" s="1"/>
  <c r="W32" i="3" s="1"/>
  <c r="Y32" i="3" s="1"/>
  <c r="AA32" i="3" s="1"/>
  <c r="AC32" i="3" s="1"/>
  <c r="AE32" i="3" s="1"/>
  <c r="K32" i="3"/>
  <c r="W31" i="3"/>
  <c r="Y31" i="3" s="1"/>
  <c r="AA31" i="3" s="1"/>
  <c r="AC31" i="3" s="1"/>
  <c r="AE31" i="3" s="1"/>
  <c r="S31" i="3"/>
  <c r="U31" i="3" s="1"/>
  <c r="M31" i="3"/>
  <c r="O31" i="3" s="1"/>
  <c r="K31" i="3"/>
  <c r="O30" i="3"/>
  <c r="Q30" i="3" s="1"/>
  <c r="S30" i="3" s="1"/>
  <c r="U30" i="3" s="1"/>
  <c r="W30" i="3" s="1"/>
  <c r="Y30" i="3" s="1"/>
  <c r="AA30" i="3" s="1"/>
  <c r="AC30" i="3" s="1"/>
  <c r="AE30" i="3" s="1"/>
  <c r="K30" i="3"/>
  <c r="M30" i="3" s="1"/>
  <c r="M29" i="3"/>
  <c r="O29" i="3" s="1"/>
  <c r="Q29" i="3" s="1"/>
  <c r="S29" i="3" s="1"/>
  <c r="U29" i="3" s="1"/>
  <c r="W29" i="3" s="1"/>
  <c r="Y29" i="3" s="1"/>
  <c r="AA29" i="3" s="1"/>
  <c r="AC29" i="3" s="1"/>
  <c r="AE29" i="3" s="1"/>
  <c r="K29" i="3"/>
  <c r="O28" i="3"/>
  <c r="Q28" i="3" s="1"/>
  <c r="S28" i="3" s="1"/>
  <c r="U28" i="3" s="1"/>
  <c r="W28" i="3" s="1"/>
  <c r="Y28" i="3" s="1"/>
  <c r="AA28" i="3" s="1"/>
  <c r="AC28" i="3" s="1"/>
  <c r="AE28" i="3" s="1"/>
  <c r="K28" i="3"/>
  <c r="M28" i="3" s="1"/>
  <c r="M27" i="3"/>
  <c r="O27" i="3" s="1"/>
  <c r="Q27" i="3" s="1"/>
  <c r="S27" i="3" s="1"/>
  <c r="U27" i="3" s="1"/>
  <c r="W27" i="3" s="1"/>
  <c r="Y27" i="3" s="1"/>
  <c r="AA27" i="3" s="1"/>
  <c r="AC27" i="3" s="1"/>
  <c r="AE27" i="3" s="1"/>
  <c r="K27" i="3"/>
  <c r="O26" i="3"/>
  <c r="Q26" i="3" s="1"/>
  <c r="S26" i="3" s="1"/>
  <c r="U26" i="3" s="1"/>
  <c r="W26" i="3" s="1"/>
  <c r="Y26" i="3" s="1"/>
  <c r="AA26" i="3" s="1"/>
  <c r="AC26" i="3" s="1"/>
  <c r="AE26" i="3" s="1"/>
  <c r="K26" i="3"/>
  <c r="M26" i="3" s="1"/>
  <c r="M25" i="3"/>
  <c r="O25" i="3" s="1"/>
  <c r="Q25" i="3" s="1"/>
  <c r="S25" i="3" s="1"/>
  <c r="U25" i="3" s="1"/>
  <c r="W25" i="3" s="1"/>
  <c r="Y25" i="3" s="1"/>
  <c r="AA25" i="3" s="1"/>
  <c r="AC25" i="3" s="1"/>
  <c r="AE25" i="3" s="1"/>
  <c r="K25" i="3"/>
  <c r="O24" i="3"/>
  <c r="Q24" i="3" s="1"/>
  <c r="S24" i="3" s="1"/>
  <c r="U24" i="3" s="1"/>
  <c r="W24" i="3" s="1"/>
  <c r="Y24" i="3" s="1"/>
  <c r="AA24" i="3" s="1"/>
  <c r="AC24" i="3" s="1"/>
  <c r="AE24" i="3" s="1"/>
  <c r="K24" i="3"/>
  <c r="M24" i="3" s="1"/>
  <c r="AD21" i="3"/>
  <c r="AD53" i="3" s="1"/>
  <c r="AD87" i="3" s="1"/>
  <c r="AD89" i="3" s="1"/>
  <c r="AB21" i="3"/>
  <c r="AB53" i="3" s="1"/>
  <c r="Z21" i="3"/>
  <c r="Z53" i="3" s="1"/>
  <c r="Z87" i="3" s="1"/>
  <c r="Z89" i="3" s="1"/>
  <c r="X21" i="3"/>
  <c r="V21" i="3"/>
  <c r="T21" i="3"/>
  <c r="T53" i="3" s="1"/>
  <c r="T87" i="3" s="1"/>
  <c r="T89" i="3" s="1"/>
  <c r="R21" i="3"/>
  <c r="R53" i="3" s="1"/>
  <c r="R87" i="3" s="1"/>
  <c r="R89" i="3" s="1"/>
  <c r="P21" i="3"/>
  <c r="P53" i="3" s="1"/>
  <c r="P87" i="3" s="1"/>
  <c r="P89" i="3" s="1"/>
  <c r="N21" i="3"/>
  <c r="N53" i="3" s="1"/>
  <c r="N87" i="3" s="1"/>
  <c r="N89" i="3" s="1"/>
  <c r="L21" i="3"/>
  <c r="L53" i="3" s="1"/>
  <c r="L87" i="3" s="1"/>
  <c r="L89" i="3" s="1"/>
  <c r="J21" i="3"/>
  <c r="J53" i="3" s="1"/>
  <c r="I21" i="3"/>
  <c r="I53" i="3" s="1"/>
  <c r="I87" i="3" s="1"/>
  <c r="I89" i="3" s="1"/>
  <c r="K20" i="3"/>
  <c r="M20" i="3" s="1"/>
  <c r="O20" i="3" s="1"/>
  <c r="Q20" i="3" s="1"/>
  <c r="S20" i="3" s="1"/>
  <c r="U20" i="3" s="1"/>
  <c r="W20" i="3" s="1"/>
  <c r="Y20" i="3" s="1"/>
  <c r="AA20" i="3" s="1"/>
  <c r="AC20" i="3" s="1"/>
  <c r="AE20" i="3" s="1"/>
  <c r="M19" i="3"/>
  <c r="O19" i="3" s="1"/>
  <c r="Q19" i="3" s="1"/>
  <c r="S19" i="3" s="1"/>
  <c r="U19" i="3" s="1"/>
  <c r="W19" i="3" s="1"/>
  <c r="Y19" i="3" s="1"/>
  <c r="AA19" i="3" s="1"/>
  <c r="AC19" i="3" s="1"/>
  <c r="AE19" i="3" s="1"/>
  <c r="K19" i="3"/>
  <c r="W18" i="3"/>
  <c r="Y18" i="3" s="1"/>
  <c r="AA18" i="3" s="1"/>
  <c r="AC18" i="3" s="1"/>
  <c r="AE18" i="3" s="1"/>
  <c r="U18" i="3"/>
  <c r="M18" i="3"/>
  <c r="K18" i="3"/>
  <c r="W17" i="3"/>
  <c r="Y17" i="3" s="1"/>
  <c r="AA17" i="3" s="1"/>
  <c r="AC17" i="3" s="1"/>
  <c r="AE17" i="3" s="1"/>
  <c r="U17" i="3"/>
  <c r="M17" i="3"/>
  <c r="K17" i="3"/>
  <c r="K16" i="3"/>
  <c r="M16" i="3" s="1"/>
  <c r="O16" i="3" s="1"/>
  <c r="Q16" i="3" s="1"/>
  <c r="S16" i="3" s="1"/>
  <c r="U16" i="3" s="1"/>
  <c r="W16" i="3" s="1"/>
  <c r="Y16" i="3" s="1"/>
  <c r="AA16" i="3" s="1"/>
  <c r="AC16" i="3" s="1"/>
  <c r="AE16" i="3" s="1"/>
  <c r="M15" i="3"/>
  <c r="O15" i="3" s="1"/>
  <c r="Q15" i="3" s="1"/>
  <c r="S15" i="3" s="1"/>
  <c r="U15" i="3" s="1"/>
  <c r="W15" i="3" s="1"/>
  <c r="Y15" i="3" s="1"/>
  <c r="AA15" i="3" s="1"/>
  <c r="AC15" i="3" s="1"/>
  <c r="AE15" i="3" s="1"/>
  <c r="K15" i="3"/>
  <c r="K14" i="3"/>
  <c r="M14" i="3" s="1"/>
  <c r="O14" i="3" s="1"/>
  <c r="Q14" i="3" s="1"/>
  <c r="S14" i="3" s="1"/>
  <c r="U14" i="3" s="1"/>
  <c r="W14" i="3" s="1"/>
  <c r="Y14" i="3" s="1"/>
  <c r="AA14" i="3" s="1"/>
  <c r="AC14" i="3" s="1"/>
  <c r="AE14" i="3" s="1"/>
  <c r="M13" i="3"/>
  <c r="O13" i="3" s="1"/>
  <c r="Q13" i="3" s="1"/>
  <c r="S13" i="3" s="1"/>
  <c r="U13" i="3" s="1"/>
  <c r="W13" i="3" s="1"/>
  <c r="Y13" i="3" s="1"/>
  <c r="AA13" i="3" s="1"/>
  <c r="AC13" i="3" s="1"/>
  <c r="AE13" i="3" s="1"/>
  <c r="K13" i="3"/>
  <c r="K12" i="3"/>
  <c r="M12" i="3" s="1"/>
  <c r="O12" i="3" s="1"/>
  <c r="Q12" i="3" s="1"/>
  <c r="S12" i="3" s="1"/>
  <c r="U12" i="3" s="1"/>
  <c r="W12" i="3" s="1"/>
  <c r="Y12" i="3" s="1"/>
  <c r="AA12" i="3" s="1"/>
  <c r="AC12" i="3" s="1"/>
  <c r="AE12" i="3" s="1"/>
  <c r="M11" i="3"/>
  <c r="O11" i="3" s="1"/>
  <c r="Q11" i="3" s="1"/>
  <c r="S11" i="3" s="1"/>
  <c r="U11" i="3" s="1"/>
  <c r="W11" i="3" s="1"/>
  <c r="Y11" i="3" s="1"/>
  <c r="AA11" i="3" s="1"/>
  <c r="AC11" i="3" s="1"/>
  <c r="AE11" i="3" s="1"/>
  <c r="K11" i="3"/>
  <c r="K10" i="3"/>
  <c r="M10" i="3" s="1"/>
  <c r="O10" i="3" s="1"/>
  <c r="Q10" i="3" s="1"/>
  <c r="S10" i="3" s="1"/>
  <c r="U10" i="3" s="1"/>
  <c r="W10" i="3" s="1"/>
  <c r="Y10" i="3" s="1"/>
  <c r="AA10" i="3" s="1"/>
  <c r="AC10" i="3" s="1"/>
  <c r="AE10" i="3" s="1"/>
  <c r="M9" i="3"/>
  <c r="O9" i="3" s="1"/>
  <c r="Q9" i="3" s="1"/>
  <c r="S9" i="3" s="1"/>
  <c r="U9" i="3" s="1"/>
  <c r="W9" i="3" s="1"/>
  <c r="Y9" i="3" s="1"/>
  <c r="AA9" i="3" s="1"/>
  <c r="AC9" i="3" s="1"/>
  <c r="AE9" i="3" s="1"/>
  <c r="K9" i="3"/>
  <c r="K8" i="3"/>
  <c r="M8" i="3" s="1"/>
  <c r="O8" i="3" s="1"/>
  <c r="Q8" i="3" s="1"/>
  <c r="S8" i="3" s="1"/>
  <c r="U8" i="3" s="1"/>
  <c r="W8" i="3" s="1"/>
  <c r="Y8" i="3" s="1"/>
  <c r="AA8" i="3" s="1"/>
  <c r="AC8" i="3" s="1"/>
  <c r="AE8" i="3" s="1"/>
  <c r="J87" i="3" l="1"/>
  <c r="J89" i="3" s="1"/>
  <c r="M62" i="3"/>
  <c r="M74" i="3" s="1"/>
  <c r="K21" i="3"/>
  <c r="AB87" i="3"/>
  <c r="AB89" i="3" s="1"/>
  <c r="W66" i="3"/>
  <c r="U85" i="3"/>
  <c r="V53" i="3"/>
  <c r="V87" i="3" s="1"/>
  <c r="V89" i="3" s="1"/>
  <c r="X53" i="3"/>
  <c r="X87" i="3" s="1"/>
  <c r="X89" i="3" s="1"/>
  <c r="Y53" i="3"/>
  <c r="U62" i="3"/>
  <c r="U74" i="3" s="1"/>
  <c r="W58" i="3"/>
  <c r="K73" i="3"/>
  <c r="M73" i="3" s="1"/>
  <c r="O73" i="3" s="1"/>
  <c r="U80" i="3"/>
  <c r="J86" i="3"/>
  <c r="Q73" i="3" l="1"/>
  <c r="O74" i="3"/>
  <c r="W62" i="3"/>
  <c r="Y58" i="3"/>
  <c r="Y62" i="3" s="1"/>
  <c r="Y66" i="3"/>
  <c r="W73" i="3"/>
  <c r="K53" i="3"/>
  <c r="M21" i="3"/>
  <c r="K74" i="3"/>
  <c r="M53" i="3" l="1"/>
  <c r="M87" i="3" s="1"/>
  <c r="M89" i="3" s="1"/>
  <c r="O21" i="3"/>
  <c r="W74" i="3"/>
  <c r="Q74" i="3"/>
  <c r="S73" i="3"/>
  <c r="S74" i="3" s="1"/>
  <c r="K87" i="3"/>
  <c r="K89" i="3" s="1"/>
  <c r="Y73" i="3"/>
  <c r="AA66" i="3"/>
  <c r="Y74" i="3"/>
  <c r="Y87" i="3" s="1"/>
  <c r="Y89" i="3" s="1"/>
  <c r="AA73" i="3" l="1"/>
  <c r="AA74" i="3" s="1"/>
  <c r="AC66" i="3"/>
  <c r="O53" i="3"/>
  <c r="O87" i="3" s="1"/>
  <c r="O89" i="3" s="1"/>
  <c r="Q21" i="3"/>
  <c r="Q53" i="3" l="1"/>
  <c r="Q87" i="3" s="1"/>
  <c r="Q89" i="3" s="1"/>
  <c r="S21" i="3"/>
  <c r="AC73" i="3"/>
  <c r="AC74" i="3" s="1"/>
  <c r="AE66" i="3"/>
  <c r="AE73" i="3" s="1"/>
  <c r="AE74" i="3" s="1"/>
  <c r="S53" i="3" l="1"/>
  <c r="S87" i="3" s="1"/>
  <c r="S89" i="3" s="1"/>
  <c r="U21" i="3"/>
  <c r="U53" i="3" l="1"/>
  <c r="U87" i="3" s="1"/>
  <c r="U89" i="3" s="1"/>
  <c r="W21" i="3"/>
  <c r="Y21" i="3" l="1"/>
  <c r="AA21" i="3" s="1"/>
  <c r="W53" i="3"/>
  <c r="W87" i="3" s="1"/>
  <c r="W89" i="3" s="1"/>
  <c r="AC21" i="3" l="1"/>
  <c r="AA53" i="3"/>
  <c r="AA87" i="3" s="1"/>
  <c r="AA89" i="3" s="1"/>
  <c r="X104" i="2"/>
  <c r="K100" i="2"/>
  <c r="K99" i="2"/>
  <c r="M98" i="2"/>
  <c r="U97" i="2"/>
  <c r="T97" i="2"/>
  <c r="S97" i="2"/>
  <c r="R97" i="2"/>
  <c r="Q97" i="2"/>
  <c r="P97" i="2"/>
  <c r="O97" i="2"/>
  <c r="L94" i="2"/>
  <c r="M92" i="2"/>
  <c r="N85" i="2"/>
  <c r="N84" i="2"/>
  <c r="N83" i="2"/>
  <c r="N82" i="2"/>
  <c r="N81" i="2"/>
  <c r="N80" i="2"/>
  <c r="J80" i="2"/>
  <c r="N79" i="2"/>
  <c r="L79" i="2"/>
  <c r="J79" i="2"/>
  <c r="N78" i="2"/>
  <c r="N77" i="2"/>
  <c r="N76" i="2"/>
  <c r="N75" i="2"/>
  <c r="N74" i="2"/>
  <c r="N73" i="2"/>
  <c r="N72" i="2"/>
  <c r="J72" i="2"/>
  <c r="N71" i="2"/>
  <c r="N70" i="2"/>
  <c r="N69" i="2"/>
  <c r="N68" i="2"/>
  <c r="N67" i="2"/>
  <c r="N66" i="2"/>
  <c r="N65" i="2"/>
  <c r="N64" i="2"/>
  <c r="N97" i="2" s="1"/>
  <c r="K72" i="2" s="1"/>
  <c r="K80" i="2" s="1"/>
  <c r="G52" i="2"/>
  <c r="T51" i="2"/>
  <c r="S51" i="2"/>
  <c r="R51" i="2"/>
  <c r="Q51" i="2"/>
  <c r="P51" i="2"/>
  <c r="O51" i="2"/>
  <c r="N51" i="2"/>
  <c r="M51" i="2"/>
  <c r="G50" i="2"/>
  <c r="L93" i="2" s="1"/>
  <c r="J99" i="2" s="1"/>
  <c r="G48" i="2"/>
  <c r="G49" i="2" s="1"/>
  <c r="L45" i="2"/>
  <c r="L44" i="2"/>
  <c r="L43" i="2"/>
  <c r="G43" i="2"/>
  <c r="L42" i="2"/>
  <c r="L41" i="2"/>
  <c r="L40" i="2"/>
  <c r="L39" i="2"/>
  <c r="L38" i="2"/>
  <c r="L37" i="2"/>
  <c r="G37" i="2"/>
  <c r="G38" i="2" s="1"/>
  <c r="L36" i="2"/>
  <c r="L35" i="2"/>
  <c r="L34" i="2"/>
  <c r="L33" i="2"/>
  <c r="L32" i="2"/>
  <c r="L31" i="2"/>
  <c r="L30" i="2"/>
  <c r="L29" i="2"/>
  <c r="G29" i="2"/>
  <c r="L28" i="2"/>
  <c r="L27" i="2"/>
  <c r="L26" i="2"/>
  <c r="L25" i="2"/>
  <c r="L24" i="2"/>
  <c r="L23" i="2"/>
  <c r="L22" i="2"/>
  <c r="L21" i="2"/>
  <c r="L20" i="2"/>
  <c r="G20" i="2"/>
  <c r="G21" i="2" s="1"/>
  <c r="L19" i="2"/>
  <c r="L18" i="2"/>
  <c r="L17" i="2"/>
  <c r="L16" i="2"/>
  <c r="L15" i="2"/>
  <c r="L14" i="2"/>
  <c r="L13" i="2"/>
  <c r="G13" i="2"/>
  <c r="G14" i="2" s="1"/>
  <c r="G22" i="2" s="1"/>
  <c r="L12" i="2"/>
  <c r="L11" i="2"/>
  <c r="L10" i="2"/>
  <c r="L9" i="2"/>
  <c r="L8" i="2"/>
  <c r="L7" i="2"/>
  <c r="L6" i="2"/>
  <c r="L51" i="2" s="1"/>
  <c r="AC53" i="3" l="1"/>
  <c r="AC87" i="3" s="1"/>
  <c r="AC89" i="3" s="1"/>
  <c r="AE21" i="3"/>
  <c r="AE53" i="3" s="1"/>
  <c r="AE87" i="3" s="1"/>
  <c r="AE89" i="3" s="1"/>
  <c r="L72" i="2"/>
  <c r="L80" i="2" s="1"/>
  <c r="M86" i="2"/>
  <c r="D108" i="1" l="1"/>
  <c r="D97" i="1"/>
  <c r="D76" i="1"/>
  <c r="D30" i="1"/>
  <c r="D77" i="1" l="1"/>
  <c r="D111" i="1" s="1"/>
  <c r="D113" i="1" s="1"/>
</calcChain>
</file>

<file path=xl/sharedStrings.xml><?xml version="1.0" encoding="utf-8"?>
<sst xmlns="http://schemas.openxmlformats.org/spreadsheetml/2006/main" count="323" uniqueCount="271">
  <si>
    <t>TAYTAY MUNICIPAL GOVERNMENT</t>
  </si>
  <si>
    <t>GENERAL FUND</t>
  </si>
  <si>
    <t>STATEMENT OF CASH FLOWS</t>
  </si>
  <si>
    <t>As of  March  31, 2017</t>
  </si>
  <si>
    <t>Cash Flows from Operating Activiies:</t>
  </si>
  <si>
    <t xml:space="preserve">     Cash Inflows:</t>
  </si>
  <si>
    <t xml:space="preserve">          Receipt of Internal Revenue Allotment</t>
  </si>
  <si>
    <t>₱</t>
  </si>
  <si>
    <t xml:space="preserve">          Collection of Local Taxes</t>
  </si>
  <si>
    <t xml:space="preserve">          Collection of Real Property Tax</t>
  </si>
  <si>
    <t xml:space="preserve">          Collection of Permits and Licenses</t>
  </si>
  <si>
    <t xml:space="preserve">          Collection of Service Income</t>
  </si>
  <si>
    <t xml:space="preserve">          Collection of Business Income</t>
  </si>
  <si>
    <t xml:space="preserve">          Collection of Other Income</t>
  </si>
  <si>
    <t xml:space="preserve">          Collection of Receivables</t>
  </si>
  <si>
    <t xml:space="preserve">          Collection of Inter-Agency Payables</t>
  </si>
  <si>
    <t xml:space="preserve">          Collection of Intra- Agency Payables</t>
  </si>
  <si>
    <t xml:space="preserve">          Collection of Other Liability Accounts</t>
  </si>
  <si>
    <t xml:space="preserve">          Receipt of Refund of Cash Advance for Travel and Special Purpose</t>
  </si>
  <si>
    <t xml:space="preserve">          Other Receipts</t>
  </si>
  <si>
    <t>Interest Income</t>
  </si>
  <si>
    <t xml:space="preserve">          Collection of Overpayment of Salaries, Wages, Benefits and</t>
  </si>
  <si>
    <t xml:space="preserve">                 Other Compensation</t>
  </si>
  <si>
    <t xml:space="preserve">          Collection of Overpayment of Maintenance and Other Operation Expenses</t>
  </si>
  <si>
    <t xml:space="preserve">          Receipt of Funds for the Implementation of Project</t>
  </si>
  <si>
    <t xml:space="preserve">          Advance Collection of RPT/SET and Other Deferred Credits</t>
  </si>
  <si>
    <t xml:space="preserve">          Refund/Restitution of Cash Shortages of Collecting and Disbursing Officers</t>
  </si>
  <si>
    <t xml:space="preserve">          Total Cash Inflows</t>
  </si>
  <si>
    <t xml:space="preserve">     Cash Outflows:</t>
  </si>
  <si>
    <t xml:space="preserve">          Payment of Salaries, Wages, Benefits and Other Compensation</t>
  </si>
  <si>
    <t xml:space="preserve">          Remittance of Withholding Taxes to BIR</t>
  </si>
  <si>
    <t xml:space="preserve">          Remittance to GSIS for mandatory and authorized deductions</t>
  </si>
  <si>
    <t xml:space="preserve">          Remittance to PAG-IBIG for mandatory and authorized deductions</t>
  </si>
  <si>
    <t xml:space="preserve">          Remittance to PHILHEALTH for authorized deductions</t>
  </si>
  <si>
    <t xml:space="preserve">          Remittance to Govt. Agencies and Private Entities for authorized deductions</t>
  </si>
  <si>
    <t xml:space="preserve">          Payment/Reimbursement of Travelling Expenses</t>
  </si>
  <si>
    <t xml:space="preserve">          Payment for Training Expenses</t>
  </si>
  <si>
    <t xml:space="preserve">          Payment for Utility Expenses</t>
  </si>
  <si>
    <t xml:space="preserve">          Payment for Communications Expenses</t>
  </si>
  <si>
    <t xml:space="preserve">          Payment for Professional Services</t>
  </si>
  <si>
    <t xml:space="preserve">          Payment for Other Maintenance and Other Operating Expenses</t>
  </si>
  <si>
    <t xml:space="preserve">          Payment for the Repair and Maintenance of Property, Plant and Equipment</t>
  </si>
  <si>
    <t xml:space="preserve">          Payment for the Repair and Maintenance of Public Infrastructures</t>
  </si>
  <si>
    <t xml:space="preserve">          Payment for Grant of Subsidies and Donations</t>
  </si>
  <si>
    <t xml:space="preserve">          Payment/Reimbursement of Confidential, Intelligence, Extraordinary </t>
  </si>
  <si>
    <t xml:space="preserve">               and Miscellaneous Expenses</t>
  </si>
  <si>
    <t xml:space="preserve">          Payment for Taxes, Premiums and Other Fees</t>
  </si>
  <si>
    <t xml:space="preserve">          Payment for Purchase of Supplies, Materials and Other Inventory Items</t>
  </si>
  <si>
    <t xml:space="preserve">               directly issued to end-users</t>
  </si>
  <si>
    <t xml:space="preserve">          Payment of Advertising</t>
  </si>
  <si>
    <t xml:space="preserve">          Printing and Binding Expenses</t>
  </si>
  <si>
    <t xml:space="preserve">          Payment for Rent Expenses</t>
  </si>
  <si>
    <t xml:space="preserve">          Payment for Subscription Expenses</t>
  </si>
  <si>
    <t xml:space="preserve">          Payment for Survey Expenses</t>
  </si>
  <si>
    <t xml:space="preserve">          Payment of Loans for Cooperative</t>
  </si>
  <si>
    <t xml:space="preserve">          Payment for Other Current Assets</t>
  </si>
  <si>
    <t xml:space="preserve">          Payment for Accounts Payable for Supplies, Materials and Other MOOE</t>
  </si>
  <si>
    <t xml:space="preserve">          Payment of Inter-Agency Payables</t>
  </si>
  <si>
    <t xml:space="preserve">          Payment of Intra-Agency Payables</t>
  </si>
  <si>
    <t xml:space="preserve">          Payment of Other Liability Accounts</t>
  </si>
  <si>
    <t xml:space="preserve">          Transfer of Funds for Implememtation of Project (MOOE)</t>
  </si>
  <si>
    <t xml:space="preserve">          Payment of Obligation not taken up as Accounts Payable</t>
  </si>
  <si>
    <t xml:space="preserve">          Other Disbursement </t>
  </si>
  <si>
    <t xml:space="preserve">          Total Cash Outflows</t>
  </si>
  <si>
    <t xml:space="preserve">      Net Cash From (Used) in Operating Activities</t>
  </si>
  <si>
    <t>Cash Flows from Investing Activities:</t>
  </si>
  <si>
    <t xml:space="preserve">          Proceeds from Sale of Investments</t>
  </si>
  <si>
    <t xml:space="preserve">          Proceeds from Matured Investments</t>
  </si>
  <si>
    <t xml:space="preserve">          Proceeds from Sale of Property, Plant and Equipment</t>
  </si>
  <si>
    <t xml:space="preserve">          Collection of Loans Receivables</t>
  </si>
  <si>
    <t xml:space="preserve">          Purchase/Fabrication/Construction of Property, Plant and Equipment,</t>
  </si>
  <si>
    <t xml:space="preserve">               Public Infrastructure and Reforestation Projects</t>
  </si>
  <si>
    <t xml:space="preserve">          Payment of Accounts Payable for Construction in Progress and Purchase </t>
  </si>
  <si>
    <t xml:space="preserve">               of Property, Plant and Equipment</t>
  </si>
  <si>
    <t xml:space="preserve">          Payment of Progress Billing of Contractors for Agency Asset</t>
  </si>
  <si>
    <t xml:space="preserve">          Payment pf Progress Billing of Contractors of Public Infrastructures/</t>
  </si>
  <si>
    <t xml:space="preserve">               Reforestation Projects</t>
  </si>
  <si>
    <t xml:space="preserve">          Advances to Procurement Services for Purchase of PPE</t>
  </si>
  <si>
    <t xml:space="preserve">          Payment of Advances to Contractors </t>
  </si>
  <si>
    <t xml:space="preserve">      Net Cash From (Used) in Investing Activities</t>
  </si>
  <si>
    <t>Cash Flows From Financing Activities:</t>
  </si>
  <si>
    <t xml:space="preserve">          Proceeds from Loan</t>
  </si>
  <si>
    <t xml:space="preserve">          Proceeds from Bond Flotation</t>
  </si>
  <si>
    <t xml:space="preserve">          Payment of Mortgage/Bonds/Loans Payable and Other Long Term Liabilities</t>
  </si>
  <si>
    <t xml:space="preserve">          Payment for Financial Expenses</t>
  </si>
  <si>
    <t xml:space="preserve">      Net Cash from (Used) in Financing Activities</t>
  </si>
  <si>
    <t>Net Increase (Decrease) in Cash and Cash Equivalents</t>
  </si>
  <si>
    <t>Cash and Cash Equivalents - January 1, 2017</t>
  </si>
  <si>
    <t>****</t>
  </si>
  <si>
    <t xml:space="preserve">          Grant of Cash Advance for Travel and Special Purpose</t>
  </si>
  <si>
    <t>CASH AT THE END OF THE PERIOD   -   March  31,  2017</t>
  </si>
  <si>
    <t xml:space="preserve">                                                                                     Certified Correct:</t>
  </si>
  <si>
    <t xml:space="preserve">                                                                                                 VIOLETA C. DEL MUNDO</t>
  </si>
  <si>
    <t xml:space="preserve">                                                                                                       Municipal Accountant</t>
  </si>
  <si>
    <t>Prepared by:</t>
  </si>
  <si>
    <t>Rosita E. Aragones</t>
  </si>
  <si>
    <t xml:space="preserve">  Admin. Aide IV</t>
  </si>
  <si>
    <t xml:space="preserve"> </t>
  </si>
  <si>
    <t>Municipal Government of Taytay, Rizal</t>
  </si>
  <si>
    <t xml:space="preserve"> STATEMENT OF CASH FLOWS (CONDENSED)</t>
  </si>
  <si>
    <t>Trust Fund</t>
  </si>
  <si>
    <t>GJ</t>
  </si>
  <si>
    <t>As of  March 31,2017</t>
  </si>
  <si>
    <t>ChkDJ</t>
  </si>
  <si>
    <t>111     2016      ChkDJ</t>
  </si>
  <si>
    <t xml:space="preserve">Other </t>
  </si>
  <si>
    <t>outflow</t>
  </si>
  <si>
    <t>Disbursement</t>
  </si>
  <si>
    <t>Cash Flows from Operating Activities</t>
  </si>
  <si>
    <t>Cash Inflows</t>
  </si>
  <si>
    <t>Collection from Taxpayers</t>
  </si>
  <si>
    <t>Share from Internal Revenue Collections</t>
  </si>
  <si>
    <t>Receipts from business/service income</t>
  </si>
  <si>
    <t>Dividend Income</t>
  </si>
  <si>
    <t>Other Receipts</t>
  </si>
  <si>
    <t>Total Cash Inflow</t>
  </si>
  <si>
    <t>Cash Outflows</t>
  </si>
  <si>
    <t>Payments of expenses</t>
  </si>
  <si>
    <t>Payments suppliers/creditors</t>
  </si>
  <si>
    <t>Interest Expense</t>
  </si>
  <si>
    <t>Payments to employees</t>
  </si>
  <si>
    <t>Other Expenses</t>
  </si>
  <si>
    <t>Total Cash Outflow</t>
  </si>
  <si>
    <t>Net Cash Flows from Operating Activities</t>
  </si>
  <si>
    <t>Cash Flows from Investing Activities</t>
  </si>
  <si>
    <t>Proceeds from Sale of Investment Property</t>
  </si>
  <si>
    <t>Proceeds from Sale/Disposal of Property, Plant and Equipment</t>
  </si>
  <si>
    <t>Proceeds from Sale of Non-Current Investments</t>
  </si>
  <si>
    <t>Collection of Principal on loans to other entities</t>
  </si>
  <si>
    <t>Purchase/Construction of Investment Property</t>
  </si>
  <si>
    <t>Purchase/Construction of Property, Plant and Equipment</t>
  </si>
  <si>
    <t>Investment</t>
  </si>
  <si>
    <t>Purchase of Bearer Biological Assets</t>
  </si>
  <si>
    <t>Purchase of Intangible Assets</t>
  </si>
  <si>
    <t>Grant of Loans</t>
  </si>
  <si>
    <t>Net Cash Flows from Investing Activities</t>
  </si>
  <si>
    <t>Cash Flows from Financing Activities</t>
  </si>
  <si>
    <t>Proceeds from Issuance of Bonds</t>
  </si>
  <si>
    <t>Proceeds from Loans</t>
  </si>
  <si>
    <t>ChkDJ - Philhealth</t>
  </si>
  <si>
    <t>Payment of Long-Term Liabilities</t>
  </si>
  <si>
    <t>Retirement/Redemption of Debt Securities</t>
  </si>
  <si>
    <t>Payment of Loan Amortization</t>
  </si>
  <si>
    <t>Total Cash Provided by Operating, Investing and Financing Activities</t>
  </si>
  <si>
    <t>Add: Cash at the Beginning January 1, 2017</t>
  </si>
  <si>
    <t>Cash Balance at the End of March 31, 2017</t>
  </si>
  <si>
    <t xml:space="preserve">              </t>
  </si>
  <si>
    <t>Prepared by</t>
  </si>
  <si>
    <t>Certified Correct:</t>
  </si>
  <si>
    <t>RAQUEL T. BALTAZAR</t>
  </si>
  <si>
    <t>VIOLETA C. DEL MUNDO</t>
  </si>
  <si>
    <t>Admin Asst. l</t>
  </si>
  <si>
    <t>Municipal Accountant</t>
  </si>
  <si>
    <t>Transfer of Fund</t>
  </si>
  <si>
    <t>inflow</t>
  </si>
  <si>
    <t>SEA</t>
  </si>
  <si>
    <t>for Implementation</t>
  </si>
  <si>
    <t>Philhealth</t>
  </si>
  <si>
    <t>Collection</t>
  </si>
  <si>
    <t>Tiangge</t>
  </si>
  <si>
    <t>of Social Pensin</t>
  </si>
  <si>
    <t>April</t>
  </si>
  <si>
    <t>May</t>
  </si>
  <si>
    <t>AS of May</t>
  </si>
  <si>
    <t>Trial Bal</t>
  </si>
  <si>
    <t>MUNICIPAL GOVERNMENT OF TAYTAY, RIZAL</t>
  </si>
  <si>
    <t>SPECIAL EDUCATION FUND</t>
  </si>
  <si>
    <t>Statement of Cash Flows</t>
  </si>
  <si>
    <t>Cash Flows From Operating Activities:</t>
  </si>
  <si>
    <t>Cash Inflows:</t>
  </si>
  <si>
    <t>JANUARY</t>
  </si>
  <si>
    <t>month of Feb</t>
  </si>
  <si>
    <t>As of February</t>
  </si>
  <si>
    <t>month of March</t>
  </si>
  <si>
    <t>As of March</t>
  </si>
  <si>
    <t>month of  April</t>
  </si>
  <si>
    <t>As of April</t>
  </si>
  <si>
    <t>month of May</t>
  </si>
  <si>
    <t>As of May</t>
  </si>
  <si>
    <t>month of June</t>
  </si>
  <si>
    <t>As of June</t>
  </si>
  <si>
    <t>month of July</t>
  </si>
  <si>
    <t>As of July</t>
  </si>
  <si>
    <t>month of August</t>
  </si>
  <si>
    <t>As of August</t>
  </si>
  <si>
    <t>month of September</t>
  </si>
  <si>
    <t>As of September</t>
  </si>
  <si>
    <t>month of October</t>
  </si>
  <si>
    <t>As of October</t>
  </si>
  <si>
    <t>month of November</t>
  </si>
  <si>
    <t>As of November</t>
  </si>
  <si>
    <t>month of December</t>
  </si>
  <si>
    <t>As of December</t>
  </si>
  <si>
    <t>Collection of Real Property Tax</t>
  </si>
  <si>
    <t>Collection/Receipt of Subsidy Income</t>
  </si>
  <si>
    <t>Collection of Other Income</t>
  </si>
  <si>
    <t>Collection of Receivables</t>
  </si>
  <si>
    <t>Collection of Inter-Agency Payables</t>
  </si>
  <si>
    <t>Collection of Intra-Agency Payables</t>
  </si>
  <si>
    <t>Collection of Other Liability Accounts</t>
  </si>
  <si>
    <t>Receipt of Refund of Cash Advance for Travel &amp; Special purpose</t>
  </si>
  <si>
    <t>Collection of Overpayment of Salaries, Wages, Benefits and Other Compensation</t>
  </si>
  <si>
    <t>Collection of Overpayment of Maintenance and Other Operation Expenses</t>
  </si>
  <si>
    <t>Advance Collection of RPT/SET and Other Deferred Credits</t>
  </si>
  <si>
    <t>Refund/Restitution of Cash Shortages of Collecting and Disbursing Officers</t>
  </si>
  <si>
    <t>Total Cash Inflows</t>
  </si>
  <si>
    <t>Cash Outflows:</t>
  </si>
  <si>
    <t xml:space="preserve">     </t>
  </si>
  <si>
    <t>Payment of Salaries, Wages, Benefits and Other Compensation</t>
  </si>
  <si>
    <t>Remittance of Withholding Taxes to BIR</t>
  </si>
  <si>
    <t>Remittance to GSIS for mandatory and authorized deductions</t>
  </si>
  <si>
    <t>Remittance to Pag-IBIG for mandatory and authorized deductions</t>
  </si>
  <si>
    <t>Remittance to PhilHEALTH for authorized deductions</t>
  </si>
  <si>
    <t>Remittance to Government Agencies and Private Entities for Authorized Deductions</t>
  </si>
  <si>
    <t>Payment/Reimbursement of Traveling Expenses</t>
  </si>
  <si>
    <t>Payment for Training Expenses</t>
  </si>
  <si>
    <t>Payment for Utility Expenses</t>
  </si>
  <si>
    <t>Payment for Communications Expenses</t>
  </si>
  <si>
    <t>Payment for Professional Services</t>
  </si>
  <si>
    <t>Payment for Other Maintenance and Other Operating Expenses</t>
  </si>
  <si>
    <t>Payment for the Repair and maintenance of Property, Plant and Equipment</t>
  </si>
  <si>
    <t>Payment for the Repair and maintenance of Public Infrastructures</t>
  </si>
  <si>
    <t xml:space="preserve">  </t>
  </si>
  <si>
    <t>Payment for Grant of Subsidies and Donations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</si>
  <si>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</si>
  <si>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Payment/Reimbursement of Confidential, Intelligence, Extraordinary </t>
  </si>
  <si>
    <t>and Miscellaneous Expenses</t>
  </si>
  <si>
    <t>Payment for Taxes, Premiums and Other Fees</t>
  </si>
  <si>
    <t>Payment for Purchase of Supplies, Materials and Other Inventory Items</t>
  </si>
  <si>
    <t>directly issued to end-users</t>
  </si>
  <si>
    <t>Payment for Accounts Payable for Supplies, Materials and Other MOOE</t>
  </si>
  <si>
    <t>Payment of Inter-Agency Payables</t>
  </si>
  <si>
    <t>Payment of Intra-Agency Payables</t>
  </si>
  <si>
    <t>Payment of Other Liability Accounts</t>
  </si>
  <si>
    <t>Grant of Cash Advance for Travel and Special Purpose</t>
  </si>
  <si>
    <t>Transfer of Funds for Implementation of Project (MOOE)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</si>
  <si>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</si>
  <si>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</si>
  <si>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Payment of Obligation not taken up as Accounts Payable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</si>
  <si>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</si>
  <si>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Adjustment for Cancellation of Official Receipt</t>
  </si>
  <si>
    <t>Total Cash Outflows</t>
  </si>
  <si>
    <t>Net Cash From (Used) in Operating Activities</t>
  </si>
  <si>
    <t>Cash Flows From Investing Activities</t>
  </si>
  <si>
    <t xml:space="preserve">                                                                                                            </t>
  </si>
  <si>
    <t>Proceeds from Sale of Investments</t>
  </si>
  <si>
    <t>Proceeds from Matured Investments</t>
  </si>
  <si>
    <t>Proceeds from Sale of Property, Plant and Equipment</t>
  </si>
  <si>
    <t>Collection of Loans Receivables</t>
  </si>
  <si>
    <t>Purchase/Fabrication/Construction of Property, Plant and Equipment,</t>
  </si>
  <si>
    <t>Public Infrastructure and Reforestation Projects</t>
  </si>
  <si>
    <t>Payment of Accounts Payable for Construction in Progress and Purchase of Property,</t>
  </si>
  <si>
    <t>Plant and Equipment</t>
  </si>
  <si>
    <t>Payment of Progress Billing of Contractors for Agency Asset</t>
  </si>
  <si>
    <t xml:space="preserve">                                                                                        </t>
  </si>
  <si>
    <t>Payment of Progress Billing of Contractors of Public Infrastracture/Reforestation Projects</t>
  </si>
  <si>
    <t>Advances to Procurement Service for Purchase of PPE</t>
  </si>
  <si>
    <t>Payment of Advances to Contractors</t>
  </si>
  <si>
    <t>Net Cash From (Used) in Investing Activities</t>
  </si>
  <si>
    <t>Cash Flows From Financing Activities</t>
  </si>
  <si>
    <t xml:space="preserve">      </t>
  </si>
  <si>
    <t>Proceeds from Loan</t>
  </si>
  <si>
    <t>Proceeds from Bond Flotation</t>
  </si>
  <si>
    <t>Payment of Mortgage/Bonds/Loans Payable and Other Long Term Liabilities</t>
  </si>
  <si>
    <t>Payment for Financial Expenses</t>
  </si>
  <si>
    <t>Net Cash From (Used) in Financing Activities</t>
  </si>
  <si>
    <t>Cash and Cash Equivalents, January  1, 2017</t>
  </si>
  <si>
    <t>Cash and Cash Equivalents, March 31, 2017</t>
  </si>
  <si>
    <t xml:space="preserve">          Municipal Accountant</t>
  </si>
  <si>
    <t xml:space="preserve">                     </t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</si>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</sst>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\P* #,##0.00_);_(&quot;$&quot;* \(#,##0.00\);_(\P* &quot;-&quot;??_);_(@_)"/>
    <numFmt numFmtId="165" formatCode="_(\P* #,##0.00_);_(\P* \(#,##0.00\);_(\P* &quot;-&quot;??_);_(@_)"/>
    <numFmt numFmtId="166" formatCode="_(&quot;$&quot;* #,##0.00_);_(&quot;$&quot;* \(#,##0.0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00B050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theme="5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sz val="14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2"/>
    </font>
    <font>
      <sz val="14"/>
      <color theme="1"/>
      <name val="Times New Roman"/>
      <family val="1"/>
    </font>
    <font>
      <sz val="14"/>
      <name val="Times New Roman"/>
      <family val="2"/>
    </font>
    <font>
      <sz val="14"/>
      <color rgb="FFFF0000"/>
      <name val="Times New Roman"/>
      <family val="1"/>
    </font>
    <font>
      <b/>
      <sz val="14"/>
      <name val="Times New Roman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39" fontId="10" fillId="0" borderId="0"/>
    <xf numFmtId="39" fontId="10" fillId="0" borderId="0"/>
    <xf numFmtId="43" fontId="12" fillId="0" borderId="0" applyFont="0" applyFill="0" applyBorder="0" applyAlignment="0" applyProtection="0"/>
    <xf numFmtId="39" fontId="10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25" fillId="0" borderId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3" fontId="3" fillId="0" borderId="0" xfId="1" applyFont="1"/>
    <xf numFmtId="43" fontId="3" fillId="0" borderId="0" xfId="1" applyFont="1" applyBorder="1"/>
    <xf numFmtId="43" fontId="3" fillId="0" borderId="0" xfId="0" applyNumberFormat="1" applyFont="1" applyBorder="1"/>
    <xf numFmtId="43" fontId="3" fillId="0" borderId="1" xfId="1" applyFont="1" applyBorder="1"/>
    <xf numFmtId="43" fontId="3" fillId="0" borderId="0" xfId="0" applyNumberFormat="1" applyFont="1"/>
    <xf numFmtId="43" fontId="5" fillId="0" borderId="0" xfId="0" applyNumberFormat="1" applyFont="1"/>
    <xf numFmtId="0" fontId="3" fillId="0" borderId="1" xfId="0" applyFont="1" applyBorder="1"/>
    <xf numFmtId="43" fontId="3" fillId="0" borderId="1" xfId="0" applyNumberFormat="1" applyFont="1" applyBorder="1"/>
    <xf numFmtId="43" fontId="5" fillId="0" borderId="0" xfId="1" applyFont="1"/>
    <xf numFmtId="43" fontId="7" fillId="0" borderId="0" xfId="1" applyFont="1"/>
    <xf numFmtId="43" fontId="4" fillId="0" borderId="2" xfId="0" applyNumberFormat="1" applyFont="1" applyBorder="1"/>
    <xf numFmtId="43" fontId="9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43" fontId="8" fillId="0" borderId="0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9" fontId="11" fillId="0" borderId="0" xfId="2" applyFont="1" applyAlignment="1">
      <alignment horizontal="center"/>
    </xf>
    <xf numFmtId="39" fontId="12" fillId="0" borderId="0" xfId="3" applyFont="1" applyBorder="1"/>
    <xf numFmtId="43" fontId="12" fillId="0" borderId="0" xfId="1" applyFont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43" fontId="12" fillId="0" borderId="0" xfId="1" applyFont="1" applyBorder="1" applyAlignment="1">
      <alignment horizontal="center"/>
    </xf>
    <xf numFmtId="39" fontId="12" fillId="0" borderId="0" xfId="3" applyFont="1"/>
    <xf numFmtId="39" fontId="11" fillId="0" borderId="0" xfId="3" applyFont="1" applyBorder="1" applyAlignment="1">
      <alignment horizontal="center"/>
    </xf>
    <xf numFmtId="39" fontId="12" fillId="0" borderId="0" xfId="3" applyFont="1" applyBorder="1" applyAlignment="1">
      <alignment horizontal="right"/>
    </xf>
    <xf numFmtId="43" fontId="12" fillId="0" borderId="0" xfId="1" applyFont="1" applyBorder="1"/>
    <xf numFmtId="39" fontId="12" fillId="0" borderId="0" xfId="3" applyFont="1" applyAlignment="1">
      <alignment horizontal="center"/>
    </xf>
    <xf numFmtId="43" fontId="12" fillId="2" borderId="0" xfId="1" applyFont="1" applyFill="1" applyBorder="1" applyAlignment="1">
      <alignment horizontal="center"/>
    </xf>
    <xf numFmtId="0" fontId="12" fillId="3" borderId="0" xfId="1" applyNumberFormat="1" applyFont="1" applyFill="1" applyBorder="1" applyAlignment="1">
      <alignment horizontal="center"/>
    </xf>
    <xf numFmtId="43" fontId="12" fillId="3" borderId="0" xfId="1" applyFont="1" applyFill="1" applyBorder="1" applyAlignment="1">
      <alignment horizontal="center"/>
    </xf>
    <xf numFmtId="43" fontId="12" fillId="3" borderId="0" xfId="1" applyFont="1" applyFill="1" applyBorder="1"/>
    <xf numFmtId="39" fontId="13" fillId="0" borderId="0" xfId="3" applyFont="1" applyAlignment="1">
      <alignment horizontal="center"/>
    </xf>
    <xf numFmtId="43" fontId="12" fillId="4" borderId="0" xfId="1" applyFont="1" applyFill="1" applyBorder="1" applyAlignment="1"/>
    <xf numFmtId="39" fontId="14" fillId="0" borderId="0" xfId="2" applyFont="1" applyAlignment="1">
      <alignment horizontal="center"/>
    </xf>
    <xf numFmtId="0" fontId="11" fillId="0" borderId="0" xfId="2" applyNumberFormat="1" applyFont="1" applyAlignment="1">
      <alignment horizontal="center"/>
    </xf>
    <xf numFmtId="1" fontId="11" fillId="0" borderId="0" xfId="4" applyNumberFormat="1" applyFont="1" applyAlignment="1">
      <alignment horizontal="center"/>
    </xf>
    <xf numFmtId="43" fontId="11" fillId="0" borderId="0" xfId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13" fillId="0" borderId="0" xfId="3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39" fontId="13" fillId="0" borderId="0" xfId="3" applyFont="1"/>
    <xf numFmtId="39" fontId="11" fillId="0" borderId="0" xfId="3" applyFont="1"/>
    <xf numFmtId="43" fontId="11" fillId="0" borderId="0" xfId="4" applyFont="1" applyAlignment="1">
      <alignment horizontal="center"/>
    </xf>
    <xf numFmtId="39" fontId="11" fillId="0" borderId="0" xfId="3" applyFont="1" applyBorder="1" applyAlignment="1">
      <alignment horizontal="center"/>
    </xf>
    <xf numFmtId="43" fontId="12" fillId="0" borderId="0" xfId="1" applyFont="1" applyBorder="1" applyAlignment="1">
      <alignment horizontal="right"/>
    </xf>
    <xf numFmtId="39" fontId="14" fillId="0" borderId="0" xfId="3" applyFont="1"/>
    <xf numFmtId="39" fontId="12" fillId="2" borderId="0" xfId="3" applyFont="1" applyFill="1"/>
    <xf numFmtId="43" fontId="12" fillId="0" borderId="0" xfId="1" applyFont="1"/>
    <xf numFmtId="0" fontId="13" fillId="0" borderId="0" xfId="3" applyNumberFormat="1" applyFont="1" applyAlignment="1">
      <alignment horizontal="center"/>
    </xf>
    <xf numFmtId="43" fontId="11" fillId="0" borderId="3" xfId="1" applyFont="1" applyBorder="1"/>
    <xf numFmtId="39" fontId="11" fillId="0" borderId="0" xfId="3" applyFont="1" applyBorder="1"/>
    <xf numFmtId="39" fontId="12" fillId="2" borderId="0" xfId="3" applyFont="1" applyFill="1" applyBorder="1"/>
    <xf numFmtId="0" fontId="12" fillId="0" borderId="0" xfId="3" applyNumberFormat="1" applyFont="1"/>
    <xf numFmtId="39" fontId="12" fillId="0" borderId="0" xfId="3" applyFont="1" applyAlignment="1"/>
    <xf numFmtId="0" fontId="13" fillId="0" borderId="0" xfId="3" applyNumberFormat="1" applyFont="1" applyBorder="1" applyAlignment="1">
      <alignment horizontal="center"/>
    </xf>
    <xf numFmtId="43" fontId="11" fillId="0" borderId="4" xfId="1" applyFont="1" applyBorder="1"/>
    <xf numFmtId="39" fontId="12" fillId="0" borderId="0" xfId="3" applyFont="1" applyBorder="1" applyAlignment="1">
      <alignment horizontal="center"/>
    </xf>
    <xf numFmtId="43" fontId="11" fillId="0" borderId="0" xfId="1" applyFont="1" applyFill="1" applyBorder="1" applyAlignment="1"/>
    <xf numFmtId="39" fontId="16" fillId="0" borderId="0" xfId="3" applyFont="1" applyBorder="1"/>
    <xf numFmtId="0" fontId="12" fillId="0" borderId="0" xfId="3" applyNumberFormat="1" applyFont="1" applyBorder="1"/>
    <xf numFmtId="43" fontId="12" fillId="0" borderId="5" xfId="1" applyFont="1" applyBorder="1"/>
    <xf numFmtId="43" fontId="11" fillId="0" borderId="1" xfId="1" applyFont="1" applyBorder="1"/>
    <xf numFmtId="43" fontId="12" fillId="0" borderId="1" xfId="1" applyFont="1" applyBorder="1"/>
    <xf numFmtId="39" fontId="12" fillId="0" borderId="6" xfId="3" applyFont="1" applyBorder="1"/>
    <xf numFmtId="43" fontId="11" fillId="0" borderId="6" xfId="1" applyFont="1" applyBorder="1"/>
    <xf numFmtId="43" fontId="11" fillId="0" borderId="7" xfId="1" applyFont="1" applyBorder="1"/>
    <xf numFmtId="39" fontId="12" fillId="0" borderId="0" xfId="3" applyFont="1" applyAlignment="1">
      <alignment horizontal="left" indent="16"/>
    </xf>
    <xf numFmtId="39" fontId="17" fillId="0" borderId="0" xfId="3" applyFont="1"/>
    <xf numFmtId="39" fontId="11" fillId="0" borderId="0" xfId="3" applyFont="1" applyAlignment="1">
      <alignment horizontal="left" indent="16"/>
    </xf>
    <xf numFmtId="39" fontId="18" fillId="0" borderId="0" xfId="3" applyFont="1"/>
    <xf numFmtId="0" fontId="15" fillId="0" borderId="0" xfId="3" applyNumberFormat="1" applyFont="1" applyBorder="1" applyAlignment="1">
      <alignment horizontal="center"/>
    </xf>
    <xf numFmtId="39" fontId="13" fillId="0" borderId="0" xfId="3" applyFont="1" applyBorder="1"/>
    <xf numFmtId="0" fontId="11" fillId="0" borderId="0" xfId="1" applyNumberFormat="1" applyFont="1" applyBorder="1" applyAlignment="1">
      <alignment horizontal="center"/>
    </xf>
    <xf numFmtId="39" fontId="13" fillId="0" borderId="0" xfId="3" applyFont="1" applyBorder="1" applyAlignment="1">
      <alignment horizontal="center"/>
    </xf>
    <xf numFmtId="43" fontId="19" fillId="0" borderId="0" xfId="1" applyFont="1" applyBorder="1" applyAlignment="1">
      <alignment horizontal="center"/>
    </xf>
    <xf numFmtId="0" fontId="13" fillId="0" borderId="0" xfId="4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43" fontId="12" fillId="0" borderId="0" xfId="4" applyFont="1" applyBorder="1" applyAlignment="1">
      <alignment horizontal="right"/>
    </xf>
    <xf numFmtId="0" fontId="12" fillId="0" borderId="0" xfId="1" applyNumberFormat="1" applyFont="1" applyBorder="1" applyAlignment="1">
      <alignment horizontal="center"/>
    </xf>
    <xf numFmtId="2" fontId="12" fillId="0" borderId="0" xfId="4" applyNumberFormat="1" applyFont="1" applyBorder="1" applyAlignment="1">
      <alignment horizontal="right"/>
    </xf>
    <xf numFmtId="43" fontId="12" fillId="0" borderId="6" xfId="1" applyFont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39" fontId="12" fillId="0" borderId="0" xfId="1" applyNumberFormat="1" applyFont="1" applyBorder="1" applyAlignment="1">
      <alignment horizontal="right"/>
    </xf>
    <xf numFmtId="39" fontId="11" fillId="0" borderId="0" xfId="3" applyFont="1" applyFill="1" applyBorder="1"/>
    <xf numFmtId="43" fontId="12" fillId="0" borderId="0" xfId="1" applyFont="1" applyFill="1" applyBorder="1" applyAlignment="1">
      <alignment horizontal="right"/>
    </xf>
    <xf numFmtId="39" fontId="12" fillId="0" borderId="0" xfId="3" applyFont="1" applyFill="1" applyBorder="1"/>
    <xf numFmtId="39" fontId="12" fillId="0" borderId="6" xfId="3" applyFont="1" applyFill="1" applyBorder="1"/>
    <xf numFmtId="39" fontId="11" fillId="0" borderId="8" xfId="3" applyFont="1" applyBorder="1"/>
    <xf numFmtId="43" fontId="11" fillId="0" borderId="0" xfId="1" quotePrefix="1" applyFont="1" applyFill="1" applyBorder="1" applyAlignment="1">
      <alignment horizontal="center"/>
    </xf>
    <xf numFmtId="43" fontId="11" fillId="0" borderId="0" xfId="1" quotePrefix="1" applyFont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12" fillId="0" borderId="7" xfId="1" applyFont="1" applyBorder="1" applyAlignment="1">
      <alignment horizontal="center"/>
    </xf>
    <xf numFmtId="43" fontId="12" fillId="0" borderId="7" xfId="1" applyFont="1" applyBorder="1"/>
    <xf numFmtId="2" fontId="12" fillId="0" borderId="0" xfId="4" applyNumberFormat="1" applyFont="1" applyBorder="1" applyAlignment="1">
      <alignment horizontal="center"/>
    </xf>
    <xf numFmtId="39" fontId="12" fillId="0" borderId="0" xfId="3" applyFont="1" applyBorder="1" applyAlignment="1"/>
    <xf numFmtId="43" fontId="11" fillId="0" borderId="5" xfId="1" applyFont="1" applyBorder="1" applyAlignment="1">
      <alignment horizontal="center"/>
    </xf>
    <xf numFmtId="43" fontId="12" fillId="0" borderId="0" xfId="4" applyFont="1" applyBorder="1" applyAlignment="1">
      <alignment horizontal="center"/>
    </xf>
    <xf numFmtId="39" fontId="14" fillId="0" borderId="0" xfId="3" applyFont="1" applyBorder="1"/>
    <xf numFmtId="43" fontId="11" fillId="0" borderId="0" xfId="1" applyFont="1" applyBorder="1"/>
    <xf numFmtId="39" fontId="18" fillId="0" borderId="0" xfId="3" applyFont="1" applyBorder="1"/>
    <xf numFmtId="39" fontId="8" fillId="0" borderId="0" xfId="5" applyFont="1" applyFill="1" applyAlignment="1">
      <alignment horizontal="center"/>
    </xf>
    <xf numFmtId="43" fontId="20" fillId="0" borderId="0" xfId="6" applyFont="1" applyFill="1" applyAlignment="1">
      <alignment horizontal="center"/>
    </xf>
    <xf numFmtId="0" fontId="21" fillId="0" borderId="0" xfId="7" applyFont="1" applyFill="1"/>
    <xf numFmtId="0" fontId="22" fillId="0" borderId="0" xfId="8" applyFill="1"/>
    <xf numFmtId="43" fontId="23" fillId="0" borderId="0" xfId="6" applyFont="1" applyFill="1"/>
    <xf numFmtId="39" fontId="24" fillId="0" borderId="0" xfId="5" applyFont="1" applyFill="1" applyAlignment="1">
      <alignment horizontal="center"/>
    </xf>
    <xf numFmtId="43" fontId="23" fillId="0" borderId="0" xfId="6" applyFont="1" applyFill="1" applyAlignment="1">
      <alignment horizontal="center"/>
    </xf>
    <xf numFmtId="0" fontId="23" fillId="0" borderId="0" xfId="9" applyFont="1" applyFill="1" applyAlignment="1">
      <alignment horizontal="center"/>
    </xf>
    <xf numFmtId="43" fontId="23" fillId="0" borderId="0" xfId="6" applyFont="1" applyFill="1" applyAlignment="1">
      <alignment horizontal="right"/>
    </xf>
    <xf numFmtId="39" fontId="24" fillId="0" borderId="0" xfId="5" applyFont="1" applyFill="1" applyAlignment="1">
      <alignment horizontal="center"/>
    </xf>
    <xf numFmtId="39" fontId="26" fillId="0" borderId="0" xfId="5" applyFont="1" applyFill="1"/>
    <xf numFmtId="0" fontId="8" fillId="0" borderId="0" xfId="9" applyFont="1" applyFill="1" applyAlignment="1"/>
    <xf numFmtId="0" fontId="27" fillId="0" borderId="0" xfId="9" applyFont="1" applyFill="1" applyAlignment="1"/>
    <xf numFmtId="43" fontId="23" fillId="0" borderId="0" xfId="10" applyFont="1" applyFill="1" applyAlignment="1"/>
    <xf numFmtId="0" fontId="22" fillId="0" borderId="0" xfId="8" applyFont="1" applyFill="1"/>
    <xf numFmtId="39" fontId="23" fillId="0" borderId="0" xfId="5" applyFont="1" applyFill="1" applyAlignment="1"/>
    <xf numFmtId="43" fontId="20" fillId="0" borderId="0" xfId="10" applyFont="1" applyFill="1" applyBorder="1" applyAlignment="1">
      <alignment horizontal="center"/>
    </xf>
    <xf numFmtId="43" fontId="23" fillId="0" borderId="0" xfId="10" applyFont="1" applyFill="1" applyBorder="1" applyAlignment="1">
      <alignment horizontal="center"/>
    </xf>
    <xf numFmtId="39" fontId="23" fillId="0" borderId="0" xfId="5" quotePrefix="1" applyFont="1" applyFill="1" applyAlignment="1">
      <alignment horizontal="center"/>
    </xf>
    <xf numFmtId="39" fontId="23" fillId="0" borderId="0" xfId="5" applyFont="1" applyFill="1" applyAlignment="1">
      <alignment horizontal="center"/>
    </xf>
    <xf numFmtId="39" fontId="20" fillId="0" borderId="0" xfId="5" applyFont="1" applyFill="1" applyAlignment="1">
      <alignment horizontal="center"/>
    </xf>
    <xf numFmtId="164" fontId="23" fillId="0" borderId="0" xfId="10" applyNumberFormat="1" applyFont="1" applyFill="1" applyBorder="1" applyAlignment="1"/>
    <xf numFmtId="164" fontId="23" fillId="0" borderId="0" xfId="6" applyNumberFormat="1" applyFont="1" applyFill="1" applyAlignment="1"/>
    <xf numFmtId="164" fontId="23" fillId="0" borderId="0" xfId="5" applyNumberFormat="1" applyFont="1" applyFill="1" applyAlignment="1"/>
    <xf numFmtId="165" fontId="23" fillId="0" borderId="0" xfId="5" applyNumberFormat="1" applyFont="1" applyFill="1" applyAlignment="1"/>
    <xf numFmtId="43" fontId="23" fillId="0" borderId="0" xfId="10" applyFont="1" applyFill="1" applyBorder="1" applyAlignment="1"/>
    <xf numFmtId="43" fontId="23" fillId="0" borderId="0" xfId="6" applyFont="1" applyFill="1" applyAlignment="1"/>
    <xf numFmtId="39" fontId="23" fillId="0" borderId="0" xfId="5" applyNumberFormat="1" applyFont="1" applyFill="1" applyAlignment="1"/>
    <xf numFmtId="0" fontId="28" fillId="0" borderId="0" xfId="8" applyFont="1" applyFill="1"/>
    <xf numFmtId="39" fontId="29" fillId="0" borderId="0" xfId="5" applyFont="1" applyFill="1" applyAlignment="1"/>
    <xf numFmtId="39" fontId="27" fillId="0" borderId="0" xfId="5" applyFont="1" applyFill="1" applyAlignment="1"/>
    <xf numFmtId="43" fontId="23" fillId="0" borderId="0" xfId="6" applyFont="1" applyFill="1" applyBorder="1" applyAlignment="1"/>
    <xf numFmtId="164" fontId="20" fillId="0" borderId="1" xfId="10" applyNumberFormat="1" applyFont="1" applyFill="1" applyBorder="1" applyAlignment="1"/>
    <xf numFmtId="39" fontId="29" fillId="0" borderId="0" xfId="8" applyNumberFormat="1" applyFont="1" applyFill="1"/>
    <xf numFmtId="4" fontId="22" fillId="0" borderId="0" xfId="8" applyNumberFormat="1" applyFont="1" applyFill="1"/>
    <xf numFmtId="39" fontId="22" fillId="0" borderId="0" xfId="8" applyNumberFormat="1" applyFont="1" applyFill="1"/>
    <xf numFmtId="43" fontId="22" fillId="0" borderId="0" xfId="11" applyFont="1" applyFill="1"/>
    <xf numFmtId="4" fontId="29" fillId="0" borderId="0" xfId="8" applyNumberFormat="1" applyFont="1" applyFill="1"/>
    <xf numFmtId="43" fontId="0" fillId="0" borderId="0" xfId="11" applyFont="1" applyFill="1"/>
    <xf numFmtId="43" fontId="22" fillId="0" borderId="0" xfId="8" applyNumberFormat="1" applyFont="1" applyFill="1"/>
    <xf numFmtId="43" fontId="29" fillId="0" borderId="0" xfId="8" applyNumberFormat="1" applyFont="1" applyFill="1"/>
    <xf numFmtId="0" fontId="29" fillId="0" borderId="0" xfId="8" applyFont="1" applyFill="1"/>
    <xf numFmtId="39" fontId="23" fillId="0" borderId="0" xfId="10" applyNumberFormat="1" applyFont="1" applyFill="1" applyBorder="1" applyAlignment="1"/>
    <xf numFmtId="4" fontId="23" fillId="0" borderId="0" xfId="10" applyNumberFormat="1" applyFont="1" applyFill="1" applyBorder="1" applyAlignment="1"/>
    <xf numFmtId="39" fontId="30" fillId="0" borderId="0" xfId="10" applyNumberFormat="1" applyFont="1" applyFill="1" applyBorder="1" applyAlignment="1"/>
    <xf numFmtId="4" fontId="30" fillId="0" borderId="0" xfId="10" applyNumberFormat="1" applyFont="1" applyFill="1" applyBorder="1" applyAlignment="1"/>
    <xf numFmtId="43" fontId="23" fillId="0" borderId="0" xfId="11" applyFont="1" applyFill="1" applyBorder="1" applyAlignment="1"/>
    <xf numFmtId="4" fontId="30" fillId="0" borderId="0" xfId="6" applyNumberFormat="1" applyFont="1" applyFill="1" applyAlignment="1"/>
    <xf numFmtId="4" fontId="23" fillId="0" borderId="0" xfId="5" applyNumberFormat="1" applyFont="1" applyFill="1" applyAlignment="1"/>
    <xf numFmtId="4" fontId="30" fillId="0" borderId="0" xfId="5" applyNumberFormat="1" applyFont="1" applyFill="1" applyAlignment="1"/>
    <xf numFmtId="43" fontId="23" fillId="0" borderId="0" xfId="11" applyFont="1" applyFill="1" applyAlignment="1"/>
    <xf numFmtId="43" fontId="30" fillId="0" borderId="0" xfId="11" applyFont="1" applyFill="1" applyAlignment="1"/>
    <xf numFmtId="39" fontId="22" fillId="0" borderId="0" xfId="11" applyNumberFormat="1" applyFont="1" applyFill="1"/>
    <xf numFmtId="39" fontId="31" fillId="0" borderId="0" xfId="5" applyFont="1" applyFill="1" applyAlignment="1"/>
    <xf numFmtId="4" fontId="30" fillId="0" borderId="0" xfId="6" applyNumberFormat="1" applyFont="1" applyFill="1" applyBorder="1" applyAlignment="1"/>
    <xf numFmtId="39" fontId="30" fillId="0" borderId="0" xfId="5" applyFont="1" applyFill="1" applyAlignment="1"/>
    <xf numFmtId="164" fontId="32" fillId="0" borderId="1" xfId="10" applyNumberFormat="1" applyFont="1" applyFill="1" applyBorder="1" applyAlignment="1"/>
    <xf numFmtId="165" fontId="20" fillId="0" borderId="1" xfId="10" applyNumberFormat="1" applyFont="1" applyFill="1" applyBorder="1" applyAlignment="1"/>
    <xf numFmtId="164" fontId="20" fillId="0" borderId="1" xfId="5" applyNumberFormat="1" applyFont="1" applyFill="1" applyBorder="1" applyAlignment="1"/>
    <xf numFmtId="165" fontId="32" fillId="0" borderId="1" xfId="10" applyNumberFormat="1" applyFont="1" applyFill="1" applyBorder="1" applyAlignment="1"/>
    <xf numFmtId="39" fontId="8" fillId="0" borderId="0" xfId="5" applyFont="1" applyFill="1" applyAlignment="1"/>
    <xf numFmtId="164" fontId="20" fillId="0" borderId="0" xfId="10" applyNumberFormat="1" applyFont="1" applyFill="1" applyBorder="1" applyAlignment="1"/>
    <xf numFmtId="165" fontId="20" fillId="0" borderId="0" xfId="10" applyNumberFormat="1" applyFont="1" applyFill="1" applyBorder="1" applyAlignment="1"/>
    <xf numFmtId="43" fontId="29" fillId="0" borderId="0" xfId="11" applyFont="1" applyFill="1"/>
    <xf numFmtId="164" fontId="23" fillId="0" borderId="1" xfId="10" applyNumberFormat="1" applyFont="1" applyFill="1" applyBorder="1" applyAlignment="1"/>
    <xf numFmtId="4" fontId="23" fillId="0" borderId="1" xfId="10" applyNumberFormat="1" applyFont="1" applyFill="1" applyBorder="1" applyAlignment="1"/>
    <xf numFmtId="165" fontId="20" fillId="0" borderId="1" xfId="5" applyNumberFormat="1" applyFont="1" applyFill="1" applyBorder="1" applyAlignment="1"/>
    <xf numFmtId="43" fontId="20" fillId="0" borderId="0" xfId="6" applyFont="1" applyFill="1" applyBorder="1" applyAlignment="1"/>
    <xf numFmtId="164" fontId="33" fillId="0" borderId="1" xfId="11" applyNumberFormat="1" applyFont="1" applyFill="1" applyBorder="1" applyAlignment="1">
      <alignment horizontal="right"/>
    </xf>
    <xf numFmtId="165" fontId="33" fillId="0" borderId="1" xfId="11" applyNumberFormat="1" applyFont="1" applyFill="1" applyBorder="1" applyAlignment="1">
      <alignment horizontal="right"/>
    </xf>
    <xf numFmtId="4" fontId="22" fillId="0" borderId="0" xfId="8" applyNumberFormat="1" applyFont="1" applyFill="1" applyAlignment="1">
      <alignment horizontal="right"/>
    </xf>
    <xf numFmtId="4" fontId="22" fillId="0" borderId="1" xfId="8" applyNumberFormat="1" applyFont="1" applyFill="1" applyBorder="1" applyAlignment="1">
      <alignment horizontal="right"/>
    </xf>
    <xf numFmtId="164" fontId="33" fillId="0" borderId="2" xfId="8" applyNumberFormat="1" applyFont="1" applyFill="1" applyBorder="1"/>
    <xf numFmtId="165" fontId="20" fillId="0" borderId="7" xfId="10" applyNumberFormat="1" applyFont="1" applyFill="1" applyBorder="1" applyAlignment="1"/>
    <xf numFmtId="164" fontId="20" fillId="0" borderId="7" xfId="10" applyNumberFormat="1" applyFont="1" applyFill="1" applyBorder="1" applyAlignment="1"/>
    <xf numFmtId="164" fontId="33" fillId="0" borderId="0" xfId="8" applyNumberFormat="1" applyFont="1" applyFill="1" applyBorder="1"/>
    <xf numFmtId="166" fontId="22" fillId="0" borderId="0" xfId="8" applyNumberFormat="1" applyFont="1" applyFill="1"/>
    <xf numFmtId="39" fontId="34" fillId="0" borderId="0" xfId="8" applyNumberFormat="1" applyFont="1" applyFill="1"/>
    <xf numFmtId="39" fontId="35" fillId="0" borderId="0" xfId="8" applyNumberFormat="1" applyFont="1" applyFill="1"/>
    <xf numFmtId="0" fontId="22" fillId="0" borderId="0" xfId="8" applyFont="1" applyFill="1" applyBorder="1"/>
    <xf numFmtId="43" fontId="20" fillId="0" borderId="0" xfId="10" applyFont="1" applyFill="1" applyBorder="1" applyAlignment="1"/>
    <xf numFmtId="39" fontId="20" fillId="0" borderId="0" xfId="5" applyFont="1" applyFill="1" applyAlignment="1"/>
    <xf numFmtId="0" fontId="23" fillId="0" borderId="0" xfId="9" applyFont="1" applyFill="1" applyBorder="1" applyAlignment="1"/>
    <xf numFmtId="39" fontId="23" fillId="0" borderId="0" xfId="5" applyFont="1" applyFill="1" applyAlignment="1">
      <alignment horizontal="left"/>
    </xf>
    <xf numFmtId="43" fontId="23" fillId="0" borderId="0" xfId="9" applyNumberFormat="1" applyFont="1" applyFill="1" applyBorder="1" applyAlignment="1"/>
  </cellXfs>
  <cellStyles count="12">
    <cellStyle name="Comma" xfId="1" builtinId="3"/>
    <cellStyle name="Comma 2" xfId="4"/>
    <cellStyle name="Comma 3" xfId="10"/>
    <cellStyle name="Comma 4" xfId="6"/>
    <cellStyle name="Comma 5" xfId="11"/>
    <cellStyle name="Normal" xfId="0" builtinId="0"/>
    <cellStyle name="Normal 2" xfId="8"/>
    <cellStyle name="Normal 3" xfId="3"/>
    <cellStyle name="Normal 4" xfId="5"/>
    <cellStyle name="Normal 5" xfId="7"/>
    <cellStyle name="Normal_20%" xfId="2"/>
    <cellStyle name="Normal_TBGEN.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273845</xdr:colOff>
      <xdr:row>0</xdr:row>
      <xdr:rowOff>178593</xdr:rowOff>
    </xdr:from>
    <xdr:to>
      <xdr:col>1</xdr:col>
      <xdr:colOff>833437</xdr:colOff>
      <xdr:row>4</xdr:row>
      <xdr:rowOff>95249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5" y="24857868"/>
          <a:ext cx="921542" cy="70723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250031</xdr:colOff>
      <xdr:row>0</xdr:row>
      <xdr:rowOff>11906</xdr:rowOff>
    </xdr:from>
    <xdr:to>
      <xdr:col>3</xdr:col>
      <xdr:colOff>14286</xdr:colOff>
      <xdr:row>5</xdr:row>
      <xdr:rowOff>47625</xdr:rowOff>
    </xdr:to>
    <xdr:pic>
      <xdr:nvPicPr>
        <xdr:cNvPr id="5" name="Picture 4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8706" y="24691181"/>
          <a:ext cx="11905" cy="10263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250031</xdr:colOff>
      <xdr:row>0</xdr:row>
      <xdr:rowOff>11906</xdr:rowOff>
    </xdr:from>
    <xdr:to>
      <xdr:col>3</xdr:col>
      <xdr:colOff>14286</xdr:colOff>
      <xdr:row>5</xdr:row>
      <xdr:rowOff>47625</xdr:rowOff>
    </xdr:to>
    <xdr:pic>
      <xdr:nvPicPr>
        <xdr:cNvPr id="7" name="Picture 6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8706" y="24691181"/>
          <a:ext cx="11905" cy="1026319"/>
        </a:xfrm>
        <a:prstGeom prst="rect">
          <a:avLst/>
        </a:prstGeom>
        <a:noFill/>
      </xdr:spPr>
    </xdr:pic>
    <xdr:clientData/>
  </xdr:twoCellAnchor>
  <xdr:oneCellAnchor>
    <xdr:from>
      <xdr:col>2</xdr:col>
      <xdr:colOff>250031</xdr:colOff>
      <xdr:row>0</xdr:row>
      <xdr:rowOff>11906</xdr:rowOff>
    </xdr:from>
    <xdr:ext cx="7143" cy="1035844"/>
    <xdr:pic>
      <xdr:nvPicPr>
        <xdr:cNvPr id="8" name="Picture 7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8706" y="24691181"/>
          <a:ext cx="7143" cy="103584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250031</xdr:colOff>
      <xdr:row>0</xdr:row>
      <xdr:rowOff>11906</xdr:rowOff>
    </xdr:from>
    <xdr:ext cx="7143" cy="1035844"/>
    <xdr:pic>
      <xdr:nvPicPr>
        <xdr:cNvPr id="9" name="Picture 8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8706" y="24691181"/>
          <a:ext cx="7143" cy="1035844"/>
        </a:xfrm>
        <a:prstGeom prst="rect">
          <a:avLst/>
        </a:prstGeom>
        <a:noFill/>
      </xdr:spPr>
    </xdr:pic>
    <xdr:clientData/>
  </xdr:oneCellAnchor>
  <xdr:oneCellAnchor>
    <xdr:from>
      <xdr:col>0</xdr:col>
      <xdr:colOff>273845</xdr:colOff>
      <xdr:row>0</xdr:row>
      <xdr:rowOff>178593</xdr:rowOff>
    </xdr:from>
    <xdr:ext cx="916780" cy="714375"/>
    <xdr:pic>
      <xdr:nvPicPr>
        <xdr:cNvPr id="10" name="Picture 9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5" y="24857868"/>
          <a:ext cx="916780" cy="714375"/>
        </a:xfrm>
        <a:prstGeom prst="rect">
          <a:avLst/>
        </a:prstGeom>
        <a:noFill/>
      </xdr:spPr>
    </xdr:pic>
    <xdr:clientData/>
  </xdr:oneCellAnchor>
  <xdr:oneCellAnchor>
    <xdr:from>
      <xdr:col>2</xdr:col>
      <xdr:colOff>250031</xdr:colOff>
      <xdr:row>0</xdr:row>
      <xdr:rowOff>11906</xdr:rowOff>
    </xdr:from>
    <xdr:ext cx="7143" cy="1035844"/>
    <xdr:pic>
      <xdr:nvPicPr>
        <xdr:cNvPr id="11" name="Picture 10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8706" y="24691181"/>
          <a:ext cx="7143" cy="103584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250031</xdr:colOff>
      <xdr:row>0</xdr:row>
      <xdr:rowOff>11906</xdr:rowOff>
    </xdr:from>
    <xdr:ext cx="7143" cy="1035844"/>
    <xdr:pic>
      <xdr:nvPicPr>
        <xdr:cNvPr id="12" name="Picture 1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8706" y="24691181"/>
          <a:ext cx="7143" cy="103584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250031</xdr:colOff>
      <xdr:row>0</xdr:row>
      <xdr:rowOff>11906</xdr:rowOff>
    </xdr:from>
    <xdr:ext cx="7143" cy="1035844"/>
    <xdr:pic>
      <xdr:nvPicPr>
        <xdr:cNvPr id="13" name="Picture 12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8706" y="24691181"/>
          <a:ext cx="7143" cy="103584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250031</xdr:colOff>
      <xdr:row>0</xdr:row>
      <xdr:rowOff>11906</xdr:rowOff>
    </xdr:from>
    <xdr:ext cx="7143" cy="1035844"/>
    <xdr:pic>
      <xdr:nvPicPr>
        <xdr:cNvPr id="14" name="Picture 13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8706" y="24691181"/>
          <a:ext cx="7143" cy="1035844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96116</xdr:colOff>
      <xdr:row>0</xdr:row>
      <xdr:rowOff>17318</xdr:rowOff>
    </xdr:from>
    <xdr:to>
      <xdr:col>3</xdr:col>
      <xdr:colOff>115166</xdr:colOff>
      <xdr:row>4</xdr:row>
      <xdr:rowOff>60614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116" y="17318"/>
          <a:ext cx="933450" cy="80529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180976</xdr:rowOff>
    </xdr:from>
    <xdr:to>
      <xdr:col>1</xdr:col>
      <xdr:colOff>571500</xdr:colOff>
      <xdr:row>3</xdr:row>
      <xdr:rowOff>209550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49" y="180976"/>
          <a:ext cx="819151" cy="7429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Flows2017(detailed)%20Trust%20Fund%20-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-CashflowMar'17 "/>
      <sheetName val="Condensed-CashflowFeb'17"/>
      <sheetName val="Condensed-CashflowJan'17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3"/>
  <sheetViews>
    <sheetView zoomScale="80" zoomScaleNormal="80" workbookViewId="0">
      <selection activeCell="G116" sqref="G116"/>
    </sheetView>
  </sheetViews>
  <sheetFormatPr defaultRowHeight="15" x14ac:dyDescent="0.25"/>
  <cols>
    <col min="1" max="1" width="5.42578125" style="1" customWidth="1"/>
    <col min="2" max="2" width="65.28515625" style="1" customWidth="1"/>
    <col min="3" max="3" width="2.5703125" style="1" customWidth="1"/>
    <col min="4" max="4" width="18" style="1" customWidth="1"/>
    <col min="5" max="5" width="2.85546875" style="1" customWidth="1"/>
    <col min="6" max="6" width="18" style="1" customWidth="1"/>
    <col min="7" max="7" width="20" style="1" customWidth="1"/>
    <col min="8" max="9" width="18.140625" style="1" customWidth="1"/>
    <col min="10" max="10" width="18.5703125" style="1" customWidth="1"/>
    <col min="11" max="11" width="15.5703125" style="1" customWidth="1"/>
    <col min="12" max="12" width="17.42578125" style="1" customWidth="1"/>
    <col min="13" max="13" width="15" style="1" customWidth="1"/>
    <col min="14" max="14" width="14.85546875" style="1" customWidth="1"/>
    <col min="15" max="15" width="19.140625" style="1" customWidth="1"/>
    <col min="16" max="16384" width="9.140625" style="1"/>
  </cols>
  <sheetData>
    <row r="2" spans="1:7" ht="15.75" x14ac:dyDescent="0.25">
      <c r="A2" s="22" t="s">
        <v>0</v>
      </c>
      <c r="B2" s="22"/>
      <c r="C2" s="22"/>
      <c r="D2" s="22"/>
      <c r="E2" s="16"/>
      <c r="F2" s="16"/>
      <c r="G2" s="17"/>
    </row>
    <row r="3" spans="1:7" ht="15.75" x14ac:dyDescent="0.25">
      <c r="A3" s="22" t="s">
        <v>1</v>
      </c>
      <c r="B3" s="22"/>
      <c r="C3" s="22"/>
      <c r="D3" s="22"/>
      <c r="E3" s="16"/>
      <c r="F3" s="16"/>
      <c r="G3" s="16"/>
    </row>
    <row r="4" spans="1:7" ht="15.75" x14ac:dyDescent="0.25">
      <c r="A4" s="21" t="s">
        <v>2</v>
      </c>
      <c r="B4" s="21"/>
      <c r="C4" s="21"/>
      <c r="D4" s="21"/>
      <c r="E4" s="18"/>
      <c r="F4" s="18"/>
      <c r="G4" s="18"/>
    </row>
    <row r="5" spans="1:7" ht="15.75" x14ac:dyDescent="0.25">
      <c r="A5" s="22" t="s">
        <v>3</v>
      </c>
      <c r="B5" s="22"/>
      <c r="C5" s="22"/>
      <c r="D5" s="22"/>
      <c r="E5" s="16"/>
      <c r="F5" s="16"/>
      <c r="G5" s="16"/>
    </row>
    <row r="8" spans="1:7" x14ac:dyDescent="0.25">
      <c r="A8" s="2" t="s">
        <v>4</v>
      </c>
      <c r="B8" s="2"/>
    </row>
    <row r="9" spans="1:7" x14ac:dyDescent="0.25">
      <c r="A9" s="2" t="s">
        <v>5</v>
      </c>
      <c r="B9" s="2"/>
    </row>
    <row r="10" spans="1:7" ht="18.75" x14ac:dyDescent="0.3">
      <c r="A10" s="1" t="s">
        <v>6</v>
      </c>
      <c r="C10" s="3" t="s">
        <v>7</v>
      </c>
      <c r="D10" s="4">
        <v>118409358</v>
      </c>
    </row>
    <row r="11" spans="1:7" x14ac:dyDescent="0.25">
      <c r="A11" s="1" t="s">
        <v>8</v>
      </c>
      <c r="D11" s="4">
        <v>114585509.70999999</v>
      </c>
    </row>
    <row r="12" spans="1:7" x14ac:dyDescent="0.25">
      <c r="A12" s="1" t="s">
        <v>9</v>
      </c>
      <c r="D12" s="4">
        <v>7995262.1500000004</v>
      </c>
    </row>
    <row r="13" spans="1:7" x14ac:dyDescent="0.25">
      <c r="A13" s="1" t="s">
        <v>10</v>
      </c>
      <c r="D13" s="4">
        <v>24321068.829999998</v>
      </c>
    </row>
    <row r="14" spans="1:7" x14ac:dyDescent="0.25">
      <c r="A14" s="1" t="s">
        <v>11</v>
      </c>
      <c r="D14" s="4">
        <v>12555887.77</v>
      </c>
    </row>
    <row r="15" spans="1:7" x14ac:dyDescent="0.25">
      <c r="A15" s="1" t="s">
        <v>12</v>
      </c>
      <c r="D15" s="4">
        <v>6428329</v>
      </c>
    </row>
    <row r="16" spans="1:7" x14ac:dyDescent="0.25">
      <c r="A16" s="1" t="s">
        <v>13</v>
      </c>
      <c r="D16" s="4">
        <v>4301982.33</v>
      </c>
    </row>
    <row r="17" spans="1:4" x14ac:dyDescent="0.25">
      <c r="A17" s="1" t="s">
        <v>14</v>
      </c>
      <c r="D17" s="4"/>
    </row>
    <row r="18" spans="1:4" x14ac:dyDescent="0.25">
      <c r="A18" s="1" t="s">
        <v>15</v>
      </c>
      <c r="D18" s="4">
        <v>12657424.359999999</v>
      </c>
    </row>
    <row r="19" spans="1:4" x14ac:dyDescent="0.25">
      <c r="A19" s="1" t="s">
        <v>16</v>
      </c>
      <c r="D19" s="4">
        <v>6192212.9299999997</v>
      </c>
    </row>
    <row r="20" spans="1:4" x14ac:dyDescent="0.25">
      <c r="A20" s="1" t="s">
        <v>17</v>
      </c>
      <c r="D20" s="4">
        <v>199107.51</v>
      </c>
    </row>
    <row r="21" spans="1:4" x14ac:dyDescent="0.25">
      <c r="A21" s="1" t="s">
        <v>18</v>
      </c>
      <c r="D21" s="4">
        <v>1307230.73</v>
      </c>
    </row>
    <row r="22" spans="1:4" x14ac:dyDescent="0.25">
      <c r="A22" s="1" t="s">
        <v>19</v>
      </c>
      <c r="D22" s="4"/>
    </row>
    <row r="23" spans="1:4" x14ac:dyDescent="0.25">
      <c r="B23" s="1" t="s">
        <v>20</v>
      </c>
      <c r="D23" s="4">
        <v>996.25</v>
      </c>
    </row>
    <row r="24" spans="1:4" x14ac:dyDescent="0.25">
      <c r="A24" s="1" t="s">
        <v>21</v>
      </c>
      <c r="D24" s="4">
        <v>18637.75</v>
      </c>
    </row>
    <row r="25" spans="1:4" x14ac:dyDescent="0.25">
      <c r="A25" s="1" t="s">
        <v>22</v>
      </c>
      <c r="D25" s="4"/>
    </row>
    <row r="26" spans="1:4" x14ac:dyDescent="0.25">
      <c r="A26" s="1" t="s">
        <v>23</v>
      </c>
      <c r="D26" s="4">
        <v>394733.45</v>
      </c>
    </row>
    <row r="27" spans="1:4" x14ac:dyDescent="0.25">
      <c r="A27" s="1" t="s">
        <v>24</v>
      </c>
      <c r="D27" s="4"/>
    </row>
    <row r="28" spans="1:4" x14ac:dyDescent="0.25">
      <c r="A28" s="1" t="s">
        <v>25</v>
      </c>
      <c r="D28" s="4">
        <v>117793.4</v>
      </c>
    </row>
    <row r="29" spans="1:4" x14ac:dyDescent="0.25">
      <c r="A29" s="1" t="s">
        <v>26</v>
      </c>
      <c r="D29" s="4"/>
    </row>
    <row r="30" spans="1:4" ht="21.75" customHeight="1" x14ac:dyDescent="0.3">
      <c r="A30" s="2" t="s">
        <v>27</v>
      </c>
      <c r="B30" s="19"/>
      <c r="C30" s="3" t="s">
        <v>7</v>
      </c>
      <c r="D30" s="7">
        <f>SUM(D10:D29)</f>
        <v>309485534.16999996</v>
      </c>
    </row>
    <row r="31" spans="1:4" ht="21.75" customHeight="1" x14ac:dyDescent="0.3">
      <c r="A31" s="2"/>
      <c r="B31" s="19"/>
      <c r="C31" s="3"/>
    </row>
    <row r="33" spans="1:4" x14ac:dyDescent="0.25">
      <c r="A33" s="2" t="s">
        <v>28</v>
      </c>
    </row>
    <row r="34" spans="1:4" x14ac:dyDescent="0.25">
      <c r="A34" s="1" t="s">
        <v>29</v>
      </c>
      <c r="D34" s="4">
        <v>23806404.260000002</v>
      </c>
    </row>
    <row r="35" spans="1:4" x14ac:dyDescent="0.25">
      <c r="A35" s="1" t="s">
        <v>30</v>
      </c>
      <c r="D35" s="4">
        <v>8115414.1100000003</v>
      </c>
    </row>
    <row r="36" spans="1:4" x14ac:dyDescent="0.25">
      <c r="A36" s="1" t="s">
        <v>31</v>
      </c>
      <c r="D36" s="4">
        <v>7105881.5700000003</v>
      </c>
    </row>
    <row r="37" spans="1:4" x14ac:dyDescent="0.25">
      <c r="A37" s="1" t="s">
        <v>32</v>
      </c>
      <c r="D37" s="4">
        <v>663797.72</v>
      </c>
    </row>
    <row r="38" spans="1:4" x14ac:dyDescent="0.25">
      <c r="A38" s="1" t="s">
        <v>33</v>
      </c>
      <c r="D38" s="4">
        <v>531725</v>
      </c>
    </row>
    <row r="39" spans="1:4" x14ac:dyDescent="0.25">
      <c r="A39" s="1" t="s">
        <v>34</v>
      </c>
      <c r="D39" s="4">
        <v>43190.74</v>
      </c>
    </row>
    <row r="40" spans="1:4" x14ac:dyDescent="0.25">
      <c r="A40" s="1" t="s">
        <v>35</v>
      </c>
      <c r="D40" s="4">
        <v>65097</v>
      </c>
    </row>
    <row r="41" spans="1:4" x14ac:dyDescent="0.25">
      <c r="A41" s="1" t="s">
        <v>36</v>
      </c>
      <c r="D41" s="4">
        <v>54628</v>
      </c>
    </row>
    <row r="42" spans="1:4" x14ac:dyDescent="0.25">
      <c r="A42" s="1" t="s">
        <v>37</v>
      </c>
      <c r="D42" s="4">
        <v>13297426.859999999</v>
      </c>
    </row>
    <row r="43" spans="1:4" x14ac:dyDescent="0.25">
      <c r="A43" s="1" t="s">
        <v>38</v>
      </c>
      <c r="D43" s="4">
        <v>463596.21</v>
      </c>
    </row>
    <row r="44" spans="1:4" x14ac:dyDescent="0.25">
      <c r="A44" s="1" t="s">
        <v>39</v>
      </c>
      <c r="D44" s="4"/>
    </row>
    <row r="45" spans="1:4" x14ac:dyDescent="0.25">
      <c r="A45" s="1" t="s">
        <v>40</v>
      </c>
      <c r="D45" s="4">
        <v>17804389.359999999</v>
      </c>
    </row>
    <row r="46" spans="1:4" x14ac:dyDescent="0.25">
      <c r="A46" s="1" t="s">
        <v>41</v>
      </c>
      <c r="D46" s="4">
        <v>16792100.030000001</v>
      </c>
    </row>
    <row r="47" spans="1:4" x14ac:dyDescent="0.25">
      <c r="A47" s="1" t="s">
        <v>42</v>
      </c>
      <c r="D47" s="4">
        <v>1168402.23</v>
      </c>
    </row>
    <row r="48" spans="1:4" x14ac:dyDescent="0.25">
      <c r="A48" s="1" t="s">
        <v>43</v>
      </c>
      <c r="D48" s="4">
        <v>2079103.74</v>
      </c>
    </row>
    <row r="49" spans="1:4" x14ac:dyDescent="0.25">
      <c r="A49" s="1" t="s">
        <v>44</v>
      </c>
      <c r="D49" s="4"/>
    </row>
    <row r="50" spans="1:4" x14ac:dyDescent="0.25">
      <c r="A50" s="1" t="s">
        <v>45</v>
      </c>
      <c r="D50" s="4">
        <v>55645.78</v>
      </c>
    </row>
    <row r="51" spans="1:4" x14ac:dyDescent="0.25">
      <c r="A51" s="1" t="s">
        <v>46</v>
      </c>
      <c r="D51" s="4">
        <v>254512.54</v>
      </c>
    </row>
    <row r="52" spans="1:4" x14ac:dyDescent="0.25">
      <c r="A52" s="1" t="s">
        <v>47</v>
      </c>
      <c r="D52" s="4"/>
    </row>
    <row r="53" spans="1:4" x14ac:dyDescent="0.25">
      <c r="A53" s="1" t="s">
        <v>48</v>
      </c>
      <c r="D53" s="4">
        <v>4376634.79</v>
      </c>
    </row>
    <row r="54" spans="1:4" ht="15" hidden="1" customHeight="1" x14ac:dyDescent="0.25">
      <c r="A54" s="1" t="s">
        <v>49</v>
      </c>
      <c r="D54" s="4">
        <v>42997.5</v>
      </c>
    </row>
    <row r="55" spans="1:4" ht="15" hidden="1" customHeight="1" x14ac:dyDescent="0.25">
      <c r="A55" s="1" t="s">
        <v>50</v>
      </c>
      <c r="D55" s="4"/>
    </row>
    <row r="56" spans="1:4" ht="15" hidden="1" customHeight="1" x14ac:dyDescent="0.25">
      <c r="A56" s="1" t="s">
        <v>51</v>
      </c>
      <c r="D56" s="4"/>
    </row>
    <row r="57" spans="1:4" ht="15" hidden="1" customHeight="1" x14ac:dyDescent="0.25">
      <c r="A57" s="1" t="s">
        <v>52</v>
      </c>
      <c r="D57" s="4"/>
    </row>
    <row r="58" spans="1:4" ht="15" hidden="1" customHeight="1" x14ac:dyDescent="0.25">
      <c r="A58" s="1" t="s">
        <v>53</v>
      </c>
      <c r="D58" s="4"/>
    </row>
    <row r="59" spans="1:4" ht="15" hidden="1" customHeight="1" x14ac:dyDescent="0.25">
      <c r="A59" s="1" t="s">
        <v>54</v>
      </c>
      <c r="D59" s="4"/>
    </row>
    <row r="60" spans="1:4" ht="15" hidden="1" customHeight="1" x14ac:dyDescent="0.25">
      <c r="A60" s="1" t="s">
        <v>55</v>
      </c>
      <c r="D60" s="4"/>
    </row>
    <row r="61" spans="1:4" x14ac:dyDescent="0.25">
      <c r="D61" s="4"/>
    </row>
    <row r="62" spans="1:4" x14ac:dyDescent="0.25">
      <c r="D62" s="4"/>
    </row>
    <row r="63" spans="1:4" x14ac:dyDescent="0.25">
      <c r="D63" s="4"/>
    </row>
    <row r="64" spans="1:4" x14ac:dyDescent="0.25">
      <c r="D64" s="4"/>
    </row>
    <row r="65" spans="1:7" x14ac:dyDescent="0.25">
      <c r="D65" s="4"/>
    </row>
    <row r="66" spans="1:7" x14ac:dyDescent="0.25">
      <c r="D66" s="4"/>
    </row>
    <row r="67" spans="1:7" x14ac:dyDescent="0.25">
      <c r="D67" s="4"/>
    </row>
    <row r="68" spans="1:7" x14ac:dyDescent="0.25">
      <c r="A68" s="1" t="s">
        <v>56</v>
      </c>
      <c r="D68" s="4">
        <v>27823157.640000001</v>
      </c>
      <c r="G68" s="1" t="s">
        <v>88</v>
      </c>
    </row>
    <row r="69" spans="1:7" x14ac:dyDescent="0.25">
      <c r="A69" s="1" t="s">
        <v>57</v>
      </c>
      <c r="D69" s="4">
        <v>38995185.869999997</v>
      </c>
    </row>
    <row r="70" spans="1:7" x14ac:dyDescent="0.25">
      <c r="A70" s="1" t="s">
        <v>58</v>
      </c>
      <c r="D70" s="4">
        <v>20236117.579999998</v>
      </c>
    </row>
    <row r="71" spans="1:7" x14ac:dyDescent="0.25">
      <c r="A71" s="1" t="s">
        <v>59</v>
      </c>
      <c r="D71" s="4">
        <v>3956063.14</v>
      </c>
    </row>
    <row r="72" spans="1:7" x14ac:dyDescent="0.25">
      <c r="A72" s="1" t="s">
        <v>89</v>
      </c>
      <c r="D72" s="4">
        <v>32011389.02</v>
      </c>
    </row>
    <row r="73" spans="1:7" x14ac:dyDescent="0.25">
      <c r="A73" s="1" t="s">
        <v>60</v>
      </c>
      <c r="D73" s="4"/>
    </row>
    <row r="74" spans="1:7" x14ac:dyDescent="0.25">
      <c r="A74" s="1" t="s">
        <v>61</v>
      </c>
      <c r="D74" s="4">
        <v>8237016.5700000003</v>
      </c>
    </row>
    <row r="75" spans="1:7" x14ac:dyDescent="0.25">
      <c r="A75" s="1" t="s">
        <v>62</v>
      </c>
      <c r="D75" s="4"/>
    </row>
    <row r="76" spans="1:7" ht="18.75" x14ac:dyDescent="0.3">
      <c r="A76" s="2" t="s">
        <v>63</v>
      </c>
      <c r="B76" s="2"/>
      <c r="C76" s="3" t="s">
        <v>7</v>
      </c>
      <c r="D76" s="7">
        <f>SUM(D34:D75)</f>
        <v>227979877.26000002</v>
      </c>
    </row>
    <row r="77" spans="1:7" x14ac:dyDescent="0.25">
      <c r="A77" s="2" t="s">
        <v>64</v>
      </c>
      <c r="D77" s="9">
        <f>D30-D76</f>
        <v>81505656.909999937</v>
      </c>
      <c r="F77" s="8"/>
    </row>
    <row r="79" spans="1:7" x14ac:dyDescent="0.25">
      <c r="A79" s="2" t="s">
        <v>65</v>
      </c>
    </row>
    <row r="80" spans="1:7" x14ac:dyDescent="0.25">
      <c r="A80" s="2" t="s">
        <v>5</v>
      </c>
    </row>
    <row r="81" spans="1:4" x14ac:dyDescent="0.25">
      <c r="A81" s="1" t="s">
        <v>66</v>
      </c>
    </row>
    <row r="82" spans="1:4" x14ac:dyDescent="0.25">
      <c r="A82" s="1" t="s">
        <v>67</v>
      </c>
    </row>
    <row r="83" spans="1:4" x14ac:dyDescent="0.25">
      <c r="A83" s="1" t="s">
        <v>68</v>
      </c>
    </row>
    <row r="84" spans="1:4" x14ac:dyDescent="0.25">
      <c r="A84" s="1" t="s">
        <v>69</v>
      </c>
    </row>
    <row r="85" spans="1:4" x14ac:dyDescent="0.25">
      <c r="A85" s="2" t="s">
        <v>27</v>
      </c>
      <c r="B85" s="2"/>
      <c r="D85" s="10"/>
    </row>
    <row r="87" spans="1:4" x14ac:dyDescent="0.25">
      <c r="A87" s="2" t="s">
        <v>28</v>
      </c>
      <c r="B87" s="2"/>
    </row>
    <row r="88" spans="1:4" x14ac:dyDescent="0.25">
      <c r="A88" s="1" t="s">
        <v>70</v>
      </c>
      <c r="D88" s="4">
        <v>2763356.18</v>
      </c>
    </row>
    <row r="89" spans="1:4" x14ac:dyDescent="0.25">
      <c r="A89" s="1" t="s">
        <v>71</v>
      </c>
      <c r="D89" s="4"/>
    </row>
    <row r="90" spans="1:4" x14ac:dyDescent="0.25">
      <c r="A90" s="1" t="s">
        <v>72</v>
      </c>
      <c r="D90" s="4">
        <v>5711596.4900000002</v>
      </c>
    </row>
    <row r="91" spans="1:4" x14ac:dyDescent="0.25">
      <c r="A91" s="1" t="s">
        <v>73</v>
      </c>
    </row>
    <row r="92" spans="1:4" x14ac:dyDescent="0.25">
      <c r="A92" s="1" t="s">
        <v>74</v>
      </c>
    </row>
    <row r="93" spans="1:4" x14ac:dyDescent="0.25">
      <c r="A93" s="1" t="s">
        <v>75</v>
      </c>
    </row>
    <row r="94" spans="1:4" x14ac:dyDescent="0.25">
      <c r="A94" s="1" t="s">
        <v>76</v>
      </c>
    </row>
    <row r="95" spans="1:4" x14ac:dyDescent="0.25">
      <c r="A95" s="1" t="s">
        <v>77</v>
      </c>
    </row>
    <row r="96" spans="1:4" x14ac:dyDescent="0.25">
      <c r="A96" s="1" t="s">
        <v>78</v>
      </c>
    </row>
    <row r="97" spans="1:6" x14ac:dyDescent="0.25">
      <c r="A97" s="2" t="s">
        <v>63</v>
      </c>
      <c r="B97" s="2"/>
      <c r="D97" s="11">
        <f>SUM(D88:D92)</f>
        <v>8474952.6699999999</v>
      </c>
    </row>
    <row r="98" spans="1:6" x14ac:dyDescent="0.25">
      <c r="A98" s="2" t="s">
        <v>79</v>
      </c>
      <c r="B98" s="2"/>
      <c r="D98" s="12">
        <v>-8474952.6699999999</v>
      </c>
      <c r="F98" s="4"/>
    </row>
    <row r="99" spans="1:6" x14ac:dyDescent="0.25">
      <c r="D99" s="13"/>
    </row>
    <row r="100" spans="1:6" x14ac:dyDescent="0.25">
      <c r="A100" s="2" t="s">
        <v>80</v>
      </c>
      <c r="B100" s="2"/>
    </row>
    <row r="101" spans="1:6" x14ac:dyDescent="0.25">
      <c r="A101" s="2" t="s">
        <v>5</v>
      </c>
      <c r="B101" s="2"/>
    </row>
    <row r="102" spans="1:6" x14ac:dyDescent="0.25">
      <c r="A102" s="1" t="s">
        <v>81</v>
      </c>
    </row>
    <row r="103" spans="1:6" x14ac:dyDescent="0.25">
      <c r="A103" s="1" t="s">
        <v>82</v>
      </c>
    </row>
    <row r="104" spans="1:6" x14ac:dyDescent="0.25">
      <c r="A104" s="2" t="s">
        <v>27</v>
      </c>
      <c r="B104" s="2"/>
    </row>
    <row r="105" spans="1:6" x14ac:dyDescent="0.25">
      <c r="A105" s="2" t="s">
        <v>28</v>
      </c>
      <c r="B105" s="2"/>
    </row>
    <row r="106" spans="1:6" x14ac:dyDescent="0.25">
      <c r="A106" s="1" t="s">
        <v>83</v>
      </c>
      <c r="D106" s="4">
        <v>8513343.1500000004</v>
      </c>
    </row>
    <row r="107" spans="1:6" x14ac:dyDescent="0.25">
      <c r="A107" s="1" t="s">
        <v>84</v>
      </c>
      <c r="D107" s="4">
        <v>1775321.61</v>
      </c>
    </row>
    <row r="108" spans="1:6" x14ac:dyDescent="0.25">
      <c r="A108" s="2" t="s">
        <v>63</v>
      </c>
      <c r="D108" s="11">
        <f>SUM(D106:D107)</f>
        <v>10288664.76</v>
      </c>
    </row>
    <row r="109" spans="1:6" x14ac:dyDescent="0.25">
      <c r="A109" s="2" t="s">
        <v>85</v>
      </c>
      <c r="D109" s="12">
        <v>-10288664.76</v>
      </c>
      <c r="F109" s="4"/>
    </row>
    <row r="110" spans="1:6" x14ac:dyDescent="0.25">
      <c r="A110" s="2"/>
      <c r="D110" s="4"/>
      <c r="F110" s="4"/>
    </row>
    <row r="111" spans="1:6" x14ac:dyDescent="0.25">
      <c r="A111" s="2" t="s">
        <v>86</v>
      </c>
      <c r="D111" s="4">
        <f>D77+D98+D109</f>
        <v>62742039.479999937</v>
      </c>
      <c r="F111" s="4"/>
    </row>
    <row r="112" spans="1:6" x14ac:dyDescent="0.25">
      <c r="A112" s="2" t="s">
        <v>87</v>
      </c>
      <c r="D112" s="4">
        <v>266829203.09</v>
      </c>
      <c r="F112" s="4"/>
    </row>
    <row r="113" spans="1:9" ht="19.5" thickBot="1" x14ac:dyDescent="0.35">
      <c r="A113" s="2" t="s">
        <v>90</v>
      </c>
      <c r="C113" s="3" t="s">
        <v>7</v>
      </c>
      <c r="D113" s="14">
        <f>SUM(D111:D112)</f>
        <v>329571242.56999993</v>
      </c>
      <c r="G113" s="15"/>
      <c r="I113" s="3"/>
    </row>
    <row r="114" spans="1:9" ht="15.75" thickTop="1" x14ac:dyDescent="0.25"/>
    <row r="116" spans="1:9" x14ac:dyDescent="0.25">
      <c r="G116" s="8"/>
    </row>
    <row r="117" spans="1:9" x14ac:dyDescent="0.25">
      <c r="B117" s="1" t="s">
        <v>91</v>
      </c>
    </row>
    <row r="119" spans="1:9" x14ac:dyDescent="0.25">
      <c r="G119" s="6"/>
      <c r="H119" s="4"/>
    </row>
    <row r="120" spans="1:9" x14ac:dyDescent="0.25">
      <c r="B120" s="2" t="s">
        <v>92</v>
      </c>
      <c r="C120" s="2"/>
      <c r="G120" s="5"/>
      <c r="H120" s="4"/>
    </row>
    <row r="121" spans="1:9" x14ac:dyDescent="0.25">
      <c r="B121" s="1" t="s">
        <v>93</v>
      </c>
      <c r="G121" s="20"/>
      <c r="H121" s="15"/>
    </row>
    <row r="122" spans="1:9" x14ac:dyDescent="0.25">
      <c r="A122" s="1" t="s">
        <v>94</v>
      </c>
    </row>
    <row r="124" spans="1:9" x14ac:dyDescent="0.25">
      <c r="A124" s="1" t="s">
        <v>95</v>
      </c>
    </row>
    <row r="125" spans="1:9" x14ac:dyDescent="0.25">
      <c r="A125" s="1" t="s">
        <v>96</v>
      </c>
    </row>
    <row r="133" spans="4:4" x14ac:dyDescent="0.25">
      <c r="D133" s="1" t="s">
        <v>97</v>
      </c>
    </row>
  </sheetData>
  <mergeCells count="4">
    <mergeCell ref="A4:D4"/>
    <mergeCell ref="A5:D5"/>
    <mergeCell ref="A2:D2"/>
    <mergeCell ref="A3:D3"/>
  </mergeCells>
  <pageMargins left="0.66" right="0.5" top="0.75" bottom="0.75" header="0.3" footer="0.3"/>
  <pageSetup paperSize="5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R139"/>
  <sheetViews>
    <sheetView topLeftCell="A4" zoomScale="110" zoomScaleNormal="110" workbookViewId="0">
      <pane ySplit="900" activePane="bottomLeft"/>
      <selection activeCell="M1" sqref="M1:M1048576"/>
      <selection pane="bottomLeft" activeCell="G53" sqref="G53"/>
    </sheetView>
  </sheetViews>
  <sheetFormatPr defaultRowHeight="15" customHeight="1" x14ac:dyDescent="0.2"/>
  <cols>
    <col min="1" max="1" width="2.7109375" style="28" customWidth="1"/>
    <col min="2" max="2" width="1.85546875" style="28" customWidth="1"/>
    <col min="3" max="5" width="9.140625" style="28"/>
    <col min="6" max="6" width="28.7109375" style="28" customWidth="1"/>
    <col min="7" max="7" width="16" style="28" customWidth="1"/>
    <col min="8" max="8" width="1.7109375" style="28" customWidth="1"/>
    <col min="9" max="9" width="1.5703125" style="24" customWidth="1"/>
    <col min="10" max="11" width="14.28515625" style="25" customWidth="1"/>
    <col min="12" max="12" width="14.28515625" style="26" customWidth="1"/>
    <col min="13" max="13" width="15.140625" style="25" customWidth="1"/>
    <col min="14" max="14" width="14.28515625" style="25" customWidth="1"/>
    <col min="15" max="15" width="14.28515625" style="30" customWidth="1"/>
    <col min="16" max="17" width="14.28515625" style="25" customWidth="1"/>
    <col min="18" max="18" width="13.42578125" style="31" customWidth="1"/>
    <col min="19" max="19" width="14.42578125" style="31" customWidth="1"/>
    <col min="20" max="20" width="14.140625" style="31" customWidth="1"/>
    <col min="21" max="24" width="13.85546875" style="28" customWidth="1"/>
    <col min="25" max="25" width="13" style="28" customWidth="1"/>
    <col min="26" max="26" width="12.140625" style="28" customWidth="1"/>
    <col min="27" max="27" width="9.140625" style="28"/>
    <col min="28" max="28" width="11" style="28" bestFit="1" customWidth="1"/>
    <col min="29" max="16384" width="9.140625" style="28"/>
  </cols>
  <sheetData>
    <row r="1" spans="1:36" ht="15" customHeight="1" x14ac:dyDescent="0.2">
      <c r="A1" s="23" t="s">
        <v>98</v>
      </c>
      <c r="B1" s="23"/>
      <c r="C1" s="23"/>
      <c r="D1" s="23"/>
      <c r="E1" s="23"/>
      <c r="F1" s="23"/>
      <c r="G1" s="23"/>
      <c r="H1" s="23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6" ht="15" customHeight="1" x14ac:dyDescent="0.2">
      <c r="A2" s="23" t="s">
        <v>99</v>
      </c>
      <c r="B2" s="23"/>
      <c r="C2" s="23"/>
      <c r="D2" s="23"/>
      <c r="E2" s="23"/>
      <c r="F2" s="23"/>
      <c r="G2" s="23"/>
      <c r="H2" s="23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6" ht="15" customHeight="1" x14ac:dyDescent="0.2">
      <c r="A3" s="29" t="s">
        <v>100</v>
      </c>
      <c r="B3" s="29"/>
      <c r="C3" s="29"/>
      <c r="D3" s="29"/>
      <c r="E3" s="29"/>
      <c r="F3" s="29"/>
      <c r="G3" s="29"/>
      <c r="H3" s="29"/>
      <c r="T3" s="32" t="s">
        <v>101</v>
      </c>
      <c r="U3" s="25"/>
      <c r="V3" s="31"/>
      <c r="X3" s="31"/>
      <c r="AF3" s="31"/>
      <c r="AJ3" s="32" t="s">
        <v>101</v>
      </c>
    </row>
    <row r="4" spans="1:36" ht="15" customHeight="1" x14ac:dyDescent="0.2">
      <c r="A4" s="23" t="s">
        <v>102</v>
      </c>
      <c r="B4" s="23"/>
      <c r="C4" s="23"/>
      <c r="D4" s="23"/>
      <c r="E4" s="23"/>
      <c r="F4" s="23"/>
      <c r="G4" s="23"/>
      <c r="H4" s="23"/>
      <c r="L4" s="33" t="s">
        <v>103</v>
      </c>
      <c r="M4" s="34" t="s">
        <v>104</v>
      </c>
      <c r="N4" s="35"/>
      <c r="O4" s="34"/>
      <c r="P4" s="34"/>
      <c r="Q4" s="34"/>
      <c r="R4" s="36"/>
      <c r="S4" s="34"/>
      <c r="T4" s="37" t="s">
        <v>105</v>
      </c>
      <c r="U4" s="38"/>
      <c r="V4" s="38"/>
      <c r="W4" s="38"/>
    </row>
    <row r="5" spans="1:36" ht="15" customHeight="1" x14ac:dyDescent="0.25">
      <c r="B5" s="39"/>
      <c r="C5" s="39"/>
      <c r="D5" s="39"/>
      <c r="E5" s="39"/>
      <c r="F5" s="39"/>
      <c r="G5" s="40"/>
      <c r="H5" s="41"/>
      <c r="J5" s="28"/>
      <c r="K5" s="42" t="s">
        <v>106</v>
      </c>
      <c r="L5" s="43">
        <v>111</v>
      </c>
      <c r="M5" s="44">
        <v>103</v>
      </c>
      <c r="N5" s="44">
        <v>416</v>
      </c>
      <c r="O5" s="44">
        <v>426</v>
      </c>
      <c r="P5" s="44">
        <v>439</v>
      </c>
      <c r="Q5" s="45">
        <v>755</v>
      </c>
      <c r="R5" s="44">
        <v>760</v>
      </c>
      <c r="S5" s="46">
        <v>969</v>
      </c>
      <c r="T5" s="47" t="s">
        <v>107</v>
      </c>
      <c r="V5" s="45"/>
    </row>
    <row r="6" spans="1:36" ht="15" customHeight="1" x14ac:dyDescent="0.2">
      <c r="A6" s="48" t="s">
        <v>108</v>
      </c>
      <c r="B6" s="48"/>
      <c r="H6" s="49"/>
      <c r="I6" s="50"/>
      <c r="J6" s="28"/>
      <c r="L6" s="33">
        <f>P6</f>
        <v>3000</v>
      </c>
      <c r="M6" s="51"/>
      <c r="O6" s="25"/>
      <c r="P6" s="25">
        <v>3000</v>
      </c>
      <c r="Q6" s="24"/>
      <c r="T6" s="28"/>
      <c r="V6" s="24"/>
    </row>
    <row r="7" spans="1:36" ht="15" customHeight="1" x14ac:dyDescent="0.25">
      <c r="A7" s="48"/>
      <c r="B7" s="52" t="s">
        <v>109</v>
      </c>
      <c r="J7" s="28"/>
      <c r="L7" s="53">
        <f>P7</f>
        <v>3000</v>
      </c>
      <c r="M7" s="31"/>
      <c r="O7" s="28"/>
      <c r="P7" s="28">
        <v>3000</v>
      </c>
      <c r="Q7" s="28"/>
      <c r="S7" s="28"/>
      <c r="T7" s="28"/>
    </row>
    <row r="8" spans="1:36" ht="15" customHeight="1" x14ac:dyDescent="0.2">
      <c r="C8" s="28" t="s">
        <v>110</v>
      </c>
      <c r="G8" s="54">
        <v>0</v>
      </c>
      <c r="H8" s="54"/>
      <c r="J8" s="28"/>
      <c r="L8" s="53">
        <f>P8</f>
        <v>3000</v>
      </c>
      <c r="M8" s="31"/>
      <c r="O8" s="28"/>
      <c r="P8" s="28">
        <v>3000</v>
      </c>
      <c r="Q8" s="28"/>
      <c r="S8" s="28"/>
      <c r="T8" s="28"/>
    </row>
    <row r="9" spans="1:36" ht="15" customHeight="1" x14ac:dyDescent="0.2">
      <c r="C9" s="28" t="s">
        <v>111</v>
      </c>
      <c r="G9" s="54">
        <v>0</v>
      </c>
      <c r="H9" s="54"/>
      <c r="J9" s="28"/>
      <c r="L9" s="53">
        <f>P9</f>
        <v>3000</v>
      </c>
      <c r="M9" s="31"/>
      <c r="O9" s="28"/>
      <c r="P9" s="28">
        <v>3000</v>
      </c>
      <c r="Q9" s="28"/>
      <c r="S9" s="28"/>
      <c r="T9" s="28"/>
    </row>
    <row r="10" spans="1:36" ht="15" customHeight="1" x14ac:dyDescent="0.2">
      <c r="C10" s="28" t="s">
        <v>112</v>
      </c>
      <c r="G10" s="54">
        <v>0</v>
      </c>
      <c r="H10" s="54"/>
      <c r="J10" s="28"/>
      <c r="L10" s="53">
        <f>M10</f>
        <v>10000</v>
      </c>
      <c r="M10" s="31">
        <v>10000</v>
      </c>
      <c r="O10" s="28"/>
      <c r="P10" s="28"/>
      <c r="Q10" s="28"/>
      <c r="S10" s="28"/>
      <c r="T10" s="28"/>
    </row>
    <row r="11" spans="1:36" ht="15" customHeight="1" x14ac:dyDescent="0.2">
      <c r="C11" s="28" t="s">
        <v>20</v>
      </c>
      <c r="G11" s="54">
        <v>0</v>
      </c>
      <c r="H11" s="54"/>
      <c r="J11" s="28"/>
      <c r="L11" s="33">
        <f>M11</f>
        <v>86000</v>
      </c>
      <c r="M11" s="31">
        <v>86000</v>
      </c>
      <c r="O11" s="28"/>
      <c r="P11" s="28"/>
      <c r="Q11" s="28"/>
      <c r="S11" s="28"/>
      <c r="T11" s="28"/>
    </row>
    <row r="12" spans="1:36" ht="15" customHeight="1" x14ac:dyDescent="0.2">
      <c r="C12" s="28" t="s">
        <v>113</v>
      </c>
      <c r="H12" s="54"/>
      <c r="J12" s="28"/>
      <c r="L12" s="53">
        <f>P12</f>
        <v>2000</v>
      </c>
      <c r="M12" s="31"/>
      <c r="O12" s="28"/>
      <c r="P12" s="28">
        <v>2000</v>
      </c>
      <c r="Q12" s="28"/>
      <c r="S12" s="28"/>
      <c r="T12" s="28"/>
    </row>
    <row r="13" spans="1:36" ht="15" customHeight="1" x14ac:dyDescent="0.2">
      <c r="C13" s="28" t="s">
        <v>114</v>
      </c>
      <c r="G13" s="54">
        <f>7579152.84+17723380.58+1409261</f>
        <v>26711794.419999998</v>
      </c>
      <c r="H13" s="54"/>
      <c r="J13" s="55">
        <v>101</v>
      </c>
      <c r="L13" s="53">
        <f>P13</f>
        <v>2000</v>
      </c>
      <c r="M13" s="31"/>
      <c r="O13" s="28"/>
      <c r="P13" s="28">
        <v>2000</v>
      </c>
      <c r="Q13" s="28"/>
      <c r="S13" s="28"/>
      <c r="T13" s="28"/>
    </row>
    <row r="14" spans="1:36" s="57" customFormat="1" ht="15" customHeight="1" x14ac:dyDescent="0.2">
      <c r="A14" s="48"/>
      <c r="B14" s="48"/>
      <c r="C14" s="48" t="s">
        <v>115</v>
      </c>
      <c r="D14" s="48"/>
      <c r="E14" s="48"/>
      <c r="F14" s="48"/>
      <c r="G14" s="56">
        <f>SUM(G8:G13)</f>
        <v>26711794.419999998</v>
      </c>
      <c r="H14" s="48"/>
      <c r="K14" s="24"/>
      <c r="L14" s="58">
        <f>O14</f>
        <v>71876.100000000006</v>
      </c>
      <c r="M14" s="24"/>
      <c r="O14" s="24">
        <v>71876.100000000006</v>
      </c>
    </row>
    <row r="15" spans="1:36" ht="15" customHeight="1" x14ac:dyDescent="0.25">
      <c r="A15" s="52" t="s">
        <v>116</v>
      </c>
      <c r="J15" s="59"/>
      <c r="L15" s="53">
        <f>O15</f>
        <v>25094.16</v>
      </c>
      <c r="M15" s="31"/>
      <c r="O15" s="28">
        <v>25094.16</v>
      </c>
      <c r="P15" s="30"/>
      <c r="Q15" s="28"/>
      <c r="S15" s="28"/>
      <c r="T15" s="28"/>
    </row>
    <row r="16" spans="1:36" ht="15" customHeight="1" x14ac:dyDescent="0.2">
      <c r="C16" s="60" t="s">
        <v>117</v>
      </c>
      <c r="G16" s="54">
        <v>0</v>
      </c>
      <c r="J16" s="28"/>
      <c r="L16" s="33">
        <f>P16</f>
        <v>3000</v>
      </c>
      <c r="M16" s="31"/>
      <c r="O16" s="28"/>
      <c r="P16" s="28">
        <v>3000</v>
      </c>
      <c r="Q16" s="28"/>
      <c r="S16" s="28"/>
      <c r="T16" s="28"/>
    </row>
    <row r="17" spans="1:19" s="24" customFormat="1" ht="15" customHeight="1" x14ac:dyDescent="0.2">
      <c r="A17" s="28"/>
      <c r="B17" s="28"/>
      <c r="C17" s="60" t="s">
        <v>118</v>
      </c>
      <c r="D17" s="28"/>
      <c r="E17" s="28"/>
      <c r="F17" s="28"/>
      <c r="G17" s="54">
        <v>0</v>
      </c>
      <c r="H17" s="54"/>
      <c r="L17" s="58">
        <f>P17</f>
        <v>3000</v>
      </c>
      <c r="P17" s="24">
        <v>3000</v>
      </c>
    </row>
    <row r="18" spans="1:19" s="24" customFormat="1" ht="15" customHeight="1" x14ac:dyDescent="0.2">
      <c r="A18" s="28"/>
      <c r="B18" s="28"/>
      <c r="C18" s="60" t="s">
        <v>119</v>
      </c>
      <c r="D18" s="28"/>
      <c r="E18" s="28"/>
      <c r="F18" s="28"/>
      <c r="G18" s="54">
        <v>0</v>
      </c>
      <c r="H18" s="54"/>
      <c r="L18" s="58">
        <f>P18</f>
        <v>300000</v>
      </c>
      <c r="P18" s="24">
        <v>300000</v>
      </c>
    </row>
    <row r="19" spans="1:19" s="24" customFormat="1" ht="15" customHeight="1" x14ac:dyDescent="0.2">
      <c r="A19" s="28"/>
      <c r="B19" s="28"/>
      <c r="C19" s="60" t="s">
        <v>120</v>
      </c>
      <c r="D19" s="28"/>
      <c r="E19" s="28"/>
      <c r="F19" s="28"/>
      <c r="G19" s="54">
        <v>0</v>
      </c>
      <c r="H19" s="54"/>
      <c r="L19" s="58">
        <f>P19</f>
        <v>1500</v>
      </c>
      <c r="P19" s="24">
        <v>1500</v>
      </c>
    </row>
    <row r="20" spans="1:19" s="24" customFormat="1" ht="15" customHeight="1" x14ac:dyDescent="0.2">
      <c r="A20" s="28"/>
      <c r="B20" s="28"/>
      <c r="C20" s="60" t="s">
        <v>121</v>
      </c>
      <c r="D20" s="28"/>
      <c r="E20" s="28"/>
      <c r="F20" s="28"/>
      <c r="G20" s="54">
        <f>16302803.24+3255025.36+205880.8+5599062.31+140393.32</f>
        <v>25503165.030000001</v>
      </c>
      <c r="H20" s="54"/>
      <c r="J20" s="61">
        <v>111</v>
      </c>
      <c r="L20" s="58">
        <f>M20</f>
        <v>86500</v>
      </c>
      <c r="M20" s="24">
        <v>86500</v>
      </c>
    </row>
    <row r="21" spans="1:19" s="24" customFormat="1" ht="15" customHeight="1" thickBot="1" x14ac:dyDescent="0.3">
      <c r="A21" s="28"/>
      <c r="B21" s="28"/>
      <c r="C21" s="52" t="s">
        <v>122</v>
      </c>
      <c r="D21" s="28"/>
      <c r="E21" s="28"/>
      <c r="F21" s="28"/>
      <c r="G21" s="62">
        <f>SUM(G17:G20)</f>
        <v>25503165.030000001</v>
      </c>
      <c r="H21" s="28"/>
      <c r="J21" s="63"/>
      <c r="L21" s="58">
        <f>S21</f>
        <v>52053.57</v>
      </c>
      <c r="S21" s="24">
        <v>52053.57</v>
      </c>
    </row>
    <row r="22" spans="1:19" s="24" customFormat="1" ht="15" customHeight="1" x14ac:dyDescent="0.2">
      <c r="A22" s="48" t="s">
        <v>123</v>
      </c>
      <c r="B22" s="28"/>
      <c r="C22" s="28"/>
      <c r="D22" s="28"/>
      <c r="E22" s="28"/>
      <c r="F22" s="28"/>
      <c r="G22" s="64">
        <f>G14-G21</f>
        <v>1208629.3899999969</v>
      </c>
      <c r="H22" s="28"/>
      <c r="L22" s="58">
        <f>S22</f>
        <v>14531.25</v>
      </c>
      <c r="S22" s="24">
        <v>14531.25</v>
      </c>
    </row>
    <row r="23" spans="1:19" s="24" customFormat="1" ht="15" customHeight="1" x14ac:dyDescent="0.2">
      <c r="A23" s="48" t="s">
        <v>124</v>
      </c>
      <c r="B23" s="28"/>
      <c r="C23" s="28"/>
      <c r="D23" s="28"/>
      <c r="E23" s="28"/>
      <c r="F23" s="28"/>
      <c r="G23" s="28"/>
      <c r="H23" s="28"/>
      <c r="L23" s="58">
        <f>Q23</f>
        <v>9464.2800000000007</v>
      </c>
      <c r="Q23" s="24">
        <v>9464.2800000000007</v>
      </c>
    </row>
    <row r="24" spans="1:19" s="24" customFormat="1" ht="15" customHeight="1" x14ac:dyDescent="0.25">
      <c r="A24" s="52" t="s">
        <v>109</v>
      </c>
      <c r="C24" s="28"/>
      <c r="D24" s="28"/>
      <c r="E24" s="28"/>
      <c r="F24" s="28"/>
      <c r="G24" s="28"/>
      <c r="H24" s="28"/>
      <c r="L24" s="58">
        <f>S24</f>
        <v>16171.87</v>
      </c>
      <c r="S24" s="24">
        <v>16171.87</v>
      </c>
    </row>
    <row r="25" spans="1:19" s="24" customFormat="1" ht="15" customHeight="1" x14ac:dyDescent="0.2">
      <c r="A25" s="28"/>
      <c r="B25" s="28"/>
      <c r="C25" s="28" t="s">
        <v>125</v>
      </c>
      <c r="D25" s="28"/>
      <c r="E25" s="28"/>
      <c r="F25" s="28"/>
      <c r="G25" s="54" t="s">
        <v>97</v>
      </c>
      <c r="H25" s="54"/>
      <c r="J25" s="65"/>
      <c r="L25" s="58">
        <f>N25</f>
        <v>320</v>
      </c>
      <c r="N25" s="24">
        <v>320</v>
      </c>
    </row>
    <row r="26" spans="1:19" s="24" customFormat="1" ht="15" customHeight="1" x14ac:dyDescent="0.2">
      <c r="A26" s="28"/>
      <c r="B26" s="28"/>
      <c r="C26" s="28" t="s">
        <v>126</v>
      </c>
      <c r="D26" s="28"/>
      <c r="E26" s="28"/>
      <c r="F26" s="28"/>
      <c r="G26" s="54">
        <v>0</v>
      </c>
      <c r="H26" s="54"/>
      <c r="J26" s="66"/>
      <c r="L26" s="58">
        <f t="shared" ref="L26:L34" si="0">P26</f>
        <v>2000</v>
      </c>
      <c r="P26" s="24">
        <v>2000</v>
      </c>
    </row>
    <row r="27" spans="1:19" s="24" customFormat="1" ht="15" customHeight="1" x14ac:dyDescent="0.2">
      <c r="A27" s="28"/>
      <c r="B27" s="28"/>
      <c r="C27" s="28" t="s">
        <v>127</v>
      </c>
      <c r="D27" s="28"/>
      <c r="E27" s="28"/>
      <c r="F27" s="28"/>
      <c r="G27" s="54">
        <v>0</v>
      </c>
      <c r="H27" s="54"/>
      <c r="L27" s="58">
        <f t="shared" si="0"/>
        <v>3000</v>
      </c>
      <c r="P27" s="24">
        <v>3000</v>
      </c>
    </row>
    <row r="28" spans="1:19" s="24" customFormat="1" ht="15" customHeight="1" x14ac:dyDescent="0.2">
      <c r="A28" s="28"/>
      <c r="B28" s="28"/>
      <c r="C28" s="28" t="s">
        <v>128</v>
      </c>
      <c r="D28" s="28"/>
      <c r="E28" s="28"/>
      <c r="F28" s="28"/>
      <c r="G28" s="67">
        <v>0</v>
      </c>
      <c r="H28" s="54"/>
      <c r="L28" s="58">
        <f t="shared" si="0"/>
        <v>300000</v>
      </c>
      <c r="P28" s="24">
        <v>300000</v>
      </c>
    </row>
    <row r="29" spans="1:19" s="24" customFormat="1" ht="15" customHeight="1" x14ac:dyDescent="0.2">
      <c r="A29" s="28"/>
      <c r="B29" s="28"/>
      <c r="C29" s="48" t="s">
        <v>115</v>
      </c>
      <c r="D29" s="28"/>
      <c r="E29" s="28"/>
      <c r="F29" s="28"/>
      <c r="G29" s="68">
        <f>SUM(G25:G28)</f>
        <v>0</v>
      </c>
      <c r="H29" s="54"/>
      <c r="L29" s="58">
        <f t="shared" si="0"/>
        <v>300000</v>
      </c>
      <c r="P29" s="24">
        <v>300000</v>
      </c>
    </row>
    <row r="30" spans="1:19" s="24" customFormat="1" ht="15" customHeight="1" x14ac:dyDescent="0.25">
      <c r="A30" s="52" t="s">
        <v>116</v>
      </c>
      <c r="C30" s="28"/>
      <c r="D30" s="28"/>
      <c r="E30" s="28"/>
      <c r="F30" s="28"/>
      <c r="G30" s="31"/>
      <c r="H30" s="54"/>
      <c r="L30" s="58">
        <f t="shared" si="0"/>
        <v>300000</v>
      </c>
      <c r="P30" s="24">
        <v>300000</v>
      </c>
    </row>
    <row r="31" spans="1:19" s="24" customFormat="1" ht="15" customHeight="1" x14ac:dyDescent="0.2">
      <c r="A31" s="28"/>
      <c r="B31" s="48"/>
      <c r="C31" s="28" t="s">
        <v>129</v>
      </c>
      <c r="D31" s="28"/>
      <c r="E31" s="28"/>
      <c r="F31" s="28"/>
      <c r="G31" s="31"/>
      <c r="H31" s="54"/>
      <c r="L31" s="58">
        <f t="shared" si="0"/>
        <v>300000</v>
      </c>
      <c r="P31" s="24">
        <v>300000</v>
      </c>
    </row>
    <row r="32" spans="1:19" s="24" customFormat="1" ht="15" customHeight="1" x14ac:dyDescent="0.2">
      <c r="A32" s="28"/>
      <c r="B32" s="28"/>
      <c r="C32" s="28" t="s">
        <v>130</v>
      </c>
      <c r="D32" s="28"/>
      <c r="E32" s="28"/>
      <c r="F32" s="28"/>
      <c r="G32" s="31">
        <v>0</v>
      </c>
      <c r="H32" s="54"/>
      <c r="L32" s="58">
        <f t="shared" si="0"/>
        <v>3500</v>
      </c>
      <c r="P32" s="24">
        <v>3500</v>
      </c>
    </row>
    <row r="33" spans="1:20" s="24" customFormat="1" ht="15" customHeight="1" x14ac:dyDescent="0.2">
      <c r="A33" s="28"/>
      <c r="B33" s="28"/>
      <c r="C33" s="28" t="s">
        <v>131</v>
      </c>
      <c r="D33" s="28"/>
      <c r="E33" s="28"/>
      <c r="F33" s="28"/>
      <c r="G33" s="31">
        <v>0</v>
      </c>
      <c r="H33" s="54"/>
      <c r="L33" s="58">
        <f t="shared" si="0"/>
        <v>4000</v>
      </c>
      <c r="P33" s="24">
        <v>4000</v>
      </c>
    </row>
    <row r="34" spans="1:20" s="24" customFormat="1" ht="15" customHeight="1" x14ac:dyDescent="0.2">
      <c r="A34" s="28"/>
      <c r="B34" s="28"/>
      <c r="C34" s="28" t="s">
        <v>132</v>
      </c>
      <c r="D34" s="28"/>
      <c r="E34" s="28"/>
      <c r="F34" s="28"/>
      <c r="G34" s="31">
        <v>0</v>
      </c>
      <c r="H34" s="54"/>
      <c r="L34" s="58">
        <f t="shared" si="0"/>
        <v>2000</v>
      </c>
      <c r="P34" s="24">
        <v>2000</v>
      </c>
    </row>
    <row r="35" spans="1:20" s="24" customFormat="1" ht="15" customHeight="1" x14ac:dyDescent="0.2">
      <c r="A35" s="28"/>
      <c r="B35" s="28"/>
      <c r="C35" s="28" t="s">
        <v>133</v>
      </c>
      <c r="D35" s="28"/>
      <c r="E35" s="28"/>
      <c r="F35" s="28"/>
      <c r="G35" s="31">
        <v>0</v>
      </c>
      <c r="H35" s="54"/>
      <c r="L35" s="58">
        <f>S35</f>
        <v>40323.54</v>
      </c>
      <c r="S35" s="24">
        <v>40323.54</v>
      </c>
    </row>
    <row r="36" spans="1:20" s="24" customFormat="1" ht="15" customHeight="1" x14ac:dyDescent="0.2">
      <c r="A36" s="28"/>
      <c r="B36" s="28"/>
      <c r="C36" s="28" t="s">
        <v>134</v>
      </c>
      <c r="D36" s="28"/>
      <c r="E36" s="28"/>
      <c r="F36" s="28"/>
      <c r="G36" s="67">
        <v>0</v>
      </c>
      <c r="H36" s="54"/>
      <c r="L36" s="58">
        <f>M36</f>
        <v>37000</v>
      </c>
      <c r="M36" s="24">
        <v>37000</v>
      </c>
    </row>
    <row r="37" spans="1:20" s="24" customFormat="1" ht="15" customHeight="1" x14ac:dyDescent="0.2">
      <c r="A37" s="28"/>
      <c r="B37" s="28"/>
      <c r="C37" s="48" t="s">
        <v>122</v>
      </c>
      <c r="D37" s="28"/>
      <c r="E37" s="28"/>
      <c r="F37" s="28"/>
      <c r="G37" s="69">
        <f>SUM(G32:G36)</f>
        <v>0</v>
      </c>
      <c r="H37" s="28"/>
      <c r="L37" s="58">
        <f>R37</f>
        <v>92205.8</v>
      </c>
      <c r="M37" s="24" t="s">
        <v>103</v>
      </c>
      <c r="R37" s="24">
        <v>92205.8</v>
      </c>
    </row>
    <row r="38" spans="1:20" s="24" customFormat="1" ht="15" customHeight="1" thickBot="1" x14ac:dyDescent="0.25">
      <c r="A38" s="48" t="s">
        <v>135</v>
      </c>
      <c r="B38" s="28"/>
      <c r="C38" s="28"/>
      <c r="D38" s="28"/>
      <c r="E38" s="28"/>
      <c r="F38" s="28"/>
      <c r="G38" s="62">
        <f>G29-G37</f>
        <v>0</v>
      </c>
      <c r="H38" s="28"/>
      <c r="L38" s="24">
        <f>S38</f>
        <v>1579.25</v>
      </c>
      <c r="S38" s="24">
        <v>1579.25</v>
      </c>
    </row>
    <row r="39" spans="1:20" s="24" customFormat="1" ht="15" customHeight="1" x14ac:dyDescent="0.2">
      <c r="A39" s="48" t="s">
        <v>136</v>
      </c>
      <c r="B39" s="28"/>
      <c r="C39" s="28"/>
      <c r="D39" s="28"/>
      <c r="E39" s="28"/>
      <c r="F39" s="28"/>
      <c r="H39" s="28"/>
      <c r="L39" s="24">
        <f>S39</f>
        <v>2520</v>
      </c>
      <c r="S39" s="24">
        <v>2520</v>
      </c>
    </row>
    <row r="40" spans="1:20" s="24" customFormat="1" ht="15" customHeight="1" thickBot="1" x14ac:dyDescent="0.3">
      <c r="A40" s="52" t="s">
        <v>109</v>
      </c>
      <c r="C40" s="28"/>
      <c r="D40" s="28"/>
      <c r="E40" s="28"/>
      <c r="F40" s="28"/>
      <c r="H40" s="28"/>
      <c r="K40" s="70"/>
      <c r="L40" s="24">
        <f>S40</f>
        <v>1044</v>
      </c>
      <c r="S40" s="24">
        <v>1044</v>
      </c>
    </row>
    <row r="41" spans="1:20" s="24" customFormat="1" ht="15" customHeight="1" x14ac:dyDescent="0.2">
      <c r="A41" s="28"/>
      <c r="B41" s="28"/>
      <c r="C41" s="28" t="s">
        <v>137</v>
      </c>
      <c r="D41" s="28"/>
      <c r="E41" s="28"/>
      <c r="F41" s="28"/>
      <c r="G41" s="54">
        <v>0</v>
      </c>
      <c r="H41" s="54"/>
      <c r="K41" s="58"/>
      <c r="L41" s="24">
        <f>S41</f>
        <v>1950</v>
      </c>
      <c r="S41" s="24">
        <v>1950</v>
      </c>
    </row>
    <row r="42" spans="1:20" s="24" customFormat="1" ht="15" customHeight="1" x14ac:dyDescent="0.2">
      <c r="A42" s="28"/>
      <c r="B42" s="28"/>
      <c r="C42" s="28" t="s">
        <v>138</v>
      </c>
      <c r="D42" s="28"/>
      <c r="E42" s="28"/>
      <c r="F42" s="28"/>
      <c r="G42" s="67">
        <v>0</v>
      </c>
      <c r="H42" s="54"/>
      <c r="L42" s="24">
        <f>N42</f>
        <v>2158</v>
      </c>
      <c r="N42" s="24">
        <v>2158</v>
      </c>
    </row>
    <row r="43" spans="1:20" s="24" customFormat="1" ht="15" customHeight="1" x14ac:dyDescent="0.2">
      <c r="A43" s="28"/>
      <c r="B43" s="28"/>
      <c r="C43" s="48" t="s">
        <v>115</v>
      </c>
      <c r="D43" s="28"/>
      <c r="E43" s="28"/>
      <c r="F43" s="28"/>
      <c r="G43" s="69">
        <f>SUM(G42)</f>
        <v>0</v>
      </c>
      <c r="H43" s="54"/>
      <c r="L43" s="24">
        <f>S43</f>
        <v>852</v>
      </c>
      <c r="S43" s="24">
        <v>852</v>
      </c>
    </row>
    <row r="44" spans="1:20" s="24" customFormat="1" ht="15" customHeight="1" x14ac:dyDescent="0.25">
      <c r="A44" s="52" t="s">
        <v>116</v>
      </c>
      <c r="C44" s="28"/>
      <c r="D44" s="28"/>
      <c r="E44" s="28"/>
      <c r="F44" s="28"/>
      <c r="H44" s="54"/>
      <c r="L44" s="24">
        <f>S44</f>
        <v>2909</v>
      </c>
      <c r="M44" s="24" t="s">
        <v>139</v>
      </c>
      <c r="S44" s="24">
        <v>2909</v>
      </c>
    </row>
    <row r="45" spans="1:20" s="24" customFormat="1" ht="15" customHeight="1" x14ac:dyDescent="0.25">
      <c r="A45" s="52"/>
      <c r="C45" s="28" t="s">
        <v>140</v>
      </c>
      <c r="D45" s="28"/>
      <c r="E45" s="28"/>
      <c r="F45" s="28"/>
      <c r="H45" s="54"/>
      <c r="L45" s="24">
        <f>T45</f>
        <v>240270.07</v>
      </c>
      <c r="T45" s="24">
        <v>240270.07</v>
      </c>
    </row>
    <row r="46" spans="1:20" s="24" customFormat="1" ht="15" customHeight="1" x14ac:dyDescent="0.2">
      <c r="A46" s="28" t="s">
        <v>97</v>
      </c>
      <c r="B46" s="28"/>
      <c r="C46" s="28" t="s">
        <v>141</v>
      </c>
      <c r="D46" s="28"/>
      <c r="E46" s="28"/>
      <c r="F46" s="28"/>
      <c r="H46" s="54"/>
      <c r="T46" s="24">
        <v>2080</v>
      </c>
    </row>
    <row r="47" spans="1:20" s="24" customFormat="1" ht="15" customHeight="1" x14ac:dyDescent="0.2">
      <c r="A47" s="28"/>
      <c r="B47" s="28"/>
      <c r="C47" s="28" t="s">
        <v>142</v>
      </c>
      <c r="D47" s="28"/>
      <c r="E47" s="28"/>
      <c r="F47" s="28"/>
      <c r="H47" s="54"/>
    </row>
    <row r="48" spans="1:20" s="24" customFormat="1" ht="15" customHeight="1" x14ac:dyDescent="0.2">
      <c r="A48" s="28"/>
      <c r="B48" s="28"/>
      <c r="C48" s="48" t="s">
        <v>122</v>
      </c>
      <c r="D48" s="28"/>
      <c r="E48" s="28"/>
      <c r="F48" s="28"/>
      <c r="G48" s="67">
        <f>SUM(G46:G47)</f>
        <v>0</v>
      </c>
      <c r="H48" s="54"/>
    </row>
    <row r="49" spans="1:29" s="24" customFormat="1" ht="15" customHeight="1" x14ac:dyDescent="0.2">
      <c r="A49" s="48" t="s">
        <v>135</v>
      </c>
      <c r="B49" s="28"/>
      <c r="C49" s="28"/>
      <c r="D49" s="28"/>
      <c r="E49" s="28"/>
      <c r="F49" s="28"/>
      <c r="G49" s="68">
        <f>SUM(G43)-(G48)</f>
        <v>0</v>
      </c>
      <c r="H49" s="54"/>
      <c r="K49" s="58"/>
    </row>
    <row r="50" spans="1:29" s="24" customFormat="1" ht="15" customHeight="1" thickBot="1" x14ac:dyDescent="0.25">
      <c r="A50" s="48" t="s">
        <v>143</v>
      </c>
      <c r="B50" s="28"/>
      <c r="C50" s="28"/>
      <c r="D50" s="28"/>
      <c r="E50" s="28"/>
      <c r="F50" s="28"/>
      <c r="G50" s="56">
        <f>G52-G51</f>
        <v>1208629.3900000006</v>
      </c>
      <c r="H50" s="28"/>
      <c r="L50" s="70"/>
      <c r="M50" s="70"/>
      <c r="N50" s="70"/>
      <c r="O50" s="70"/>
      <c r="P50" s="70"/>
      <c r="Q50" s="70"/>
      <c r="R50" s="70"/>
      <c r="S50" s="70"/>
      <c r="T50" s="70"/>
    </row>
    <row r="51" spans="1:29" s="24" customFormat="1" ht="15" customHeight="1" thickBot="1" x14ac:dyDescent="0.25">
      <c r="A51" s="48" t="s">
        <v>144</v>
      </c>
      <c r="B51" s="28"/>
      <c r="C51" s="28"/>
      <c r="D51" s="28"/>
      <c r="E51" s="28"/>
      <c r="F51" s="28"/>
      <c r="G51" s="71">
        <v>68657111.790000007</v>
      </c>
      <c r="H51" s="28"/>
      <c r="L51" s="57">
        <f t="shared" ref="L51:T51" si="1">SUM(L6:L50)</f>
        <v>2332822.89</v>
      </c>
      <c r="M51" s="57">
        <f t="shared" si="1"/>
        <v>219500</v>
      </c>
      <c r="N51" s="57">
        <f t="shared" si="1"/>
        <v>2478</v>
      </c>
      <c r="O51" s="57">
        <f t="shared" si="1"/>
        <v>96970.260000000009</v>
      </c>
      <c r="P51" s="57">
        <f t="shared" si="1"/>
        <v>1538000</v>
      </c>
      <c r="Q51" s="57">
        <f t="shared" si="1"/>
        <v>9464.2800000000007</v>
      </c>
      <c r="R51" s="57">
        <f t="shared" si="1"/>
        <v>92205.8</v>
      </c>
      <c r="S51" s="57">
        <f t="shared" si="1"/>
        <v>133934.48000000001</v>
      </c>
      <c r="T51" s="57">
        <f t="shared" si="1"/>
        <v>242350.07</v>
      </c>
    </row>
    <row r="52" spans="1:29" s="24" customFormat="1" ht="15" customHeight="1" thickBot="1" x14ac:dyDescent="0.25">
      <c r="A52" s="48" t="s">
        <v>145</v>
      </c>
      <c r="B52" s="28"/>
      <c r="C52" s="28"/>
      <c r="D52" s="28"/>
      <c r="E52" s="28"/>
      <c r="F52" s="28"/>
      <c r="G52" s="72">
        <f>143220+69722521.18</f>
        <v>69865741.180000007</v>
      </c>
      <c r="H52" s="28"/>
      <c r="L52" s="26"/>
      <c r="M52" s="25"/>
      <c r="N52" s="25"/>
      <c r="O52" s="30"/>
      <c r="P52" s="25"/>
      <c r="Q52" s="25"/>
      <c r="R52" s="31"/>
    </row>
    <row r="53" spans="1:29" s="24" customFormat="1" ht="15" customHeight="1" thickTop="1" x14ac:dyDescent="0.2">
      <c r="A53" s="28"/>
      <c r="B53" s="28"/>
      <c r="C53" s="28"/>
      <c r="D53" s="28"/>
      <c r="E53" s="28"/>
      <c r="F53" s="28"/>
      <c r="G53" s="47" t="s">
        <v>146</v>
      </c>
      <c r="H53" s="28"/>
      <c r="L53" s="26"/>
      <c r="M53" s="25"/>
      <c r="N53" s="25"/>
      <c r="O53" s="30"/>
      <c r="P53" s="25"/>
      <c r="Q53" s="25"/>
      <c r="R53" s="31"/>
    </row>
    <row r="54" spans="1:29" ht="15" customHeight="1" x14ac:dyDescent="0.2">
      <c r="B54" s="28" t="s">
        <v>147</v>
      </c>
      <c r="F54" s="73" t="s">
        <v>148</v>
      </c>
      <c r="G54" s="24"/>
      <c r="J54" s="28"/>
      <c r="K54" s="28"/>
      <c r="S54" s="28"/>
      <c r="T54" s="28"/>
    </row>
    <row r="55" spans="1:29" s="24" customFormat="1" ht="15" customHeight="1" x14ac:dyDescent="0.2">
      <c r="H55" s="28"/>
      <c r="L55" s="26"/>
      <c r="M55" s="25"/>
      <c r="N55" s="25"/>
      <c r="O55" s="30"/>
      <c r="P55" s="25"/>
      <c r="Q55" s="25"/>
      <c r="R55" s="31"/>
    </row>
    <row r="56" spans="1:29" s="24" customFormat="1" ht="16.5" customHeight="1" x14ac:dyDescent="0.2">
      <c r="A56" s="28"/>
      <c r="B56" s="74" t="s">
        <v>149</v>
      </c>
      <c r="C56" s="74"/>
      <c r="D56" s="74"/>
      <c r="E56" s="74"/>
      <c r="F56" s="75" t="s">
        <v>150</v>
      </c>
      <c r="G56" s="57"/>
      <c r="H56" s="48"/>
      <c r="L56" s="26"/>
      <c r="M56" s="25"/>
      <c r="N56" s="25"/>
      <c r="O56" s="30"/>
      <c r="P56" s="25"/>
      <c r="Q56" s="25"/>
      <c r="R56" s="31"/>
    </row>
    <row r="57" spans="1:29" s="24" customFormat="1" ht="16.5" customHeight="1" x14ac:dyDescent="0.2">
      <c r="A57" s="28"/>
      <c r="B57" s="74" t="s">
        <v>151</v>
      </c>
      <c r="C57" s="74"/>
      <c r="D57" s="74"/>
      <c r="E57" s="74"/>
      <c r="F57" s="73" t="s">
        <v>152</v>
      </c>
      <c r="H57" s="76"/>
      <c r="L57" s="26"/>
      <c r="M57" s="25"/>
      <c r="N57" s="25"/>
      <c r="O57" s="30"/>
      <c r="P57" s="25"/>
      <c r="Q57" s="25"/>
      <c r="R57" s="31"/>
    </row>
    <row r="58" spans="1:29" ht="15" customHeight="1" x14ac:dyDescent="0.2">
      <c r="V58" s="24"/>
      <c r="W58" s="24"/>
      <c r="X58" s="24"/>
      <c r="Y58" s="24"/>
      <c r="Z58" s="24"/>
      <c r="AA58" s="24"/>
      <c r="AB58" s="24"/>
      <c r="AC58" s="24"/>
    </row>
    <row r="59" spans="1:29" ht="15" customHeight="1" x14ac:dyDescent="0.2">
      <c r="V59" s="24"/>
    </row>
    <row r="60" spans="1:29" ht="15" customHeight="1" x14ac:dyDescent="0.2">
      <c r="V60" s="24"/>
      <c r="W60" s="24"/>
      <c r="X60" s="24"/>
      <c r="Y60" s="24"/>
      <c r="Z60" s="24"/>
      <c r="AA60" s="24"/>
      <c r="AB60" s="24"/>
      <c r="AC60" s="24"/>
    </row>
    <row r="61" spans="1:29" ht="15" customHeight="1" x14ac:dyDescent="0.2">
      <c r="N61" s="77">
        <v>101</v>
      </c>
      <c r="P61" s="78"/>
      <c r="Q61" s="78" t="s">
        <v>153</v>
      </c>
      <c r="R61" s="78"/>
      <c r="V61" s="24"/>
      <c r="Y61" s="24"/>
      <c r="Z61" s="24"/>
      <c r="AA61" s="24"/>
      <c r="AB61" s="24"/>
      <c r="AC61" s="24"/>
    </row>
    <row r="62" spans="1:29" ht="15" customHeight="1" x14ac:dyDescent="0.2">
      <c r="N62" s="79" t="s">
        <v>154</v>
      </c>
      <c r="O62" s="80" t="s">
        <v>155</v>
      </c>
      <c r="P62" s="44"/>
      <c r="Q62" s="44" t="s">
        <v>156</v>
      </c>
      <c r="R62" s="44" t="s">
        <v>157</v>
      </c>
      <c r="V62" s="24"/>
      <c r="W62" s="24"/>
      <c r="X62" s="24"/>
      <c r="Y62" s="24"/>
      <c r="Z62" s="24"/>
      <c r="AA62" s="24"/>
      <c r="AB62" s="24"/>
      <c r="AC62" s="24"/>
    </row>
    <row r="63" spans="1:29" ht="15" customHeight="1" x14ac:dyDescent="0.2">
      <c r="N63" s="81"/>
      <c r="O63" s="82" t="s">
        <v>158</v>
      </c>
      <c r="P63" s="83" t="s">
        <v>159</v>
      </c>
      <c r="Q63" s="83" t="s">
        <v>160</v>
      </c>
      <c r="R63" s="83" t="s">
        <v>158</v>
      </c>
      <c r="V63" s="24"/>
      <c r="W63" s="24"/>
      <c r="X63" s="24"/>
      <c r="Y63" s="24"/>
      <c r="Z63" s="24"/>
      <c r="AA63" s="24"/>
      <c r="AB63" s="24"/>
      <c r="AC63" s="24"/>
    </row>
    <row r="64" spans="1:29" ht="15" customHeight="1" x14ac:dyDescent="0.2">
      <c r="J64" s="25" t="s">
        <v>161</v>
      </c>
      <c r="K64" s="25" t="s">
        <v>162</v>
      </c>
      <c r="L64" s="26" t="s">
        <v>163</v>
      </c>
      <c r="N64" s="25">
        <f>O64</f>
        <v>670</v>
      </c>
      <c r="O64" s="84">
        <v>670</v>
      </c>
      <c r="R64" s="25"/>
      <c r="V64" s="24"/>
    </row>
    <row r="65" spans="10:34" ht="15" customHeight="1" x14ac:dyDescent="0.2">
      <c r="J65" s="85"/>
      <c r="K65" s="85"/>
      <c r="N65" s="25">
        <f>P65</f>
        <v>141000</v>
      </c>
      <c r="P65" s="25">
        <v>141000</v>
      </c>
      <c r="R65" s="25"/>
      <c r="AD65" s="57"/>
      <c r="AE65" s="57"/>
      <c r="AF65" s="57"/>
      <c r="AG65" s="57"/>
      <c r="AH65" s="57"/>
    </row>
    <row r="66" spans="10:34" ht="15" customHeight="1" x14ac:dyDescent="0.2">
      <c r="N66" s="25">
        <f>O66</f>
        <v>8900</v>
      </c>
      <c r="O66" s="30">
        <v>8900</v>
      </c>
    </row>
    <row r="67" spans="10:34" ht="15" customHeight="1" x14ac:dyDescent="0.2">
      <c r="N67" s="25">
        <f>O67</f>
        <v>600</v>
      </c>
      <c r="O67" s="30">
        <v>600</v>
      </c>
      <c r="S67" s="78"/>
      <c r="T67" s="24"/>
      <c r="U67" s="32"/>
    </row>
    <row r="68" spans="10:34" ht="15" customHeight="1" x14ac:dyDescent="0.2">
      <c r="N68" s="25">
        <f t="shared" ref="N68:N69" si="2">P68</f>
        <v>64350</v>
      </c>
      <c r="O68" s="86"/>
      <c r="P68" s="25">
        <v>64350</v>
      </c>
      <c r="R68" s="25"/>
      <c r="S68" s="44"/>
      <c r="T68" s="24"/>
      <c r="U68" s="37"/>
      <c r="AD68" s="24"/>
      <c r="AE68" s="24"/>
      <c r="AF68" s="24"/>
      <c r="AG68" s="24"/>
      <c r="AH68" s="24"/>
    </row>
    <row r="69" spans="10:34" ht="15" customHeight="1" x14ac:dyDescent="0.2">
      <c r="N69" s="25">
        <f t="shared" si="2"/>
        <v>32100</v>
      </c>
      <c r="P69" s="24">
        <v>32100</v>
      </c>
      <c r="Q69" s="24"/>
      <c r="R69" s="24"/>
      <c r="S69" s="83"/>
      <c r="T69" s="83"/>
      <c r="U69" s="47"/>
      <c r="AD69" s="24"/>
      <c r="AE69" s="24"/>
      <c r="AF69" s="24"/>
      <c r="AG69" s="24"/>
      <c r="AH69" s="24"/>
    </row>
    <row r="70" spans="10:34" ht="15" customHeight="1" x14ac:dyDescent="0.2">
      <c r="N70" s="25">
        <f>O70</f>
        <v>960</v>
      </c>
      <c r="O70" s="86">
        <v>960</v>
      </c>
      <c r="R70" s="25"/>
      <c r="S70" s="25"/>
      <c r="T70" s="24"/>
      <c r="U70" s="24"/>
      <c r="AD70" s="24"/>
      <c r="AE70" s="24"/>
      <c r="AF70" s="24"/>
      <c r="AG70" s="24"/>
      <c r="AH70" s="24"/>
    </row>
    <row r="71" spans="10:34" ht="15" customHeight="1" x14ac:dyDescent="0.2">
      <c r="J71" s="26"/>
      <c r="K71" s="26"/>
      <c r="N71" s="25">
        <f>O71</f>
        <v>760</v>
      </c>
      <c r="O71" s="30">
        <v>760</v>
      </c>
      <c r="S71" s="25"/>
      <c r="T71" s="24"/>
      <c r="U71" s="24"/>
      <c r="AB71" s="57"/>
      <c r="AC71" s="57"/>
      <c r="AD71" s="24"/>
      <c r="AE71" s="24"/>
      <c r="AF71" s="24"/>
      <c r="AG71" s="24"/>
      <c r="AH71" s="24"/>
    </row>
    <row r="72" spans="10:34" ht="15" customHeight="1" thickBot="1" x14ac:dyDescent="0.25">
      <c r="J72" s="87" t="e">
        <f>#REF!</f>
        <v>#REF!</v>
      </c>
      <c r="K72" s="87">
        <f>N97</f>
        <v>2261190</v>
      </c>
      <c r="L72" s="88" t="e">
        <f>J72+K72</f>
        <v>#REF!</v>
      </c>
      <c r="N72" s="89">
        <f>P72</f>
        <v>50850</v>
      </c>
      <c r="P72" s="25">
        <v>50850</v>
      </c>
      <c r="U72" s="24"/>
      <c r="AD72" s="24"/>
      <c r="AE72" s="24"/>
      <c r="AF72" s="24"/>
      <c r="AG72" s="24"/>
      <c r="AH72" s="24"/>
    </row>
    <row r="73" spans="10:34" ht="15" customHeight="1" x14ac:dyDescent="0.2">
      <c r="J73" s="57"/>
      <c r="K73" s="57"/>
      <c r="L73" s="90"/>
      <c r="M73" s="57"/>
      <c r="N73" s="91">
        <f>O73</f>
        <v>310</v>
      </c>
      <c r="O73" s="30">
        <v>310</v>
      </c>
      <c r="U73" s="24"/>
      <c r="AD73" s="24"/>
      <c r="AE73" s="24"/>
      <c r="AF73" s="24"/>
      <c r="AG73" s="24"/>
      <c r="AH73" s="24"/>
    </row>
    <row r="74" spans="10:34" ht="15" customHeight="1" x14ac:dyDescent="0.2">
      <c r="N74" s="26">
        <f>P74</f>
        <v>116700</v>
      </c>
      <c r="P74" s="25">
        <v>116700</v>
      </c>
      <c r="S74" s="25"/>
      <c r="T74" s="24"/>
      <c r="U74" s="24"/>
      <c r="AB74" s="24"/>
      <c r="AC74" s="24"/>
      <c r="AD74" s="24"/>
      <c r="AE74" s="24"/>
      <c r="AF74" s="24"/>
      <c r="AG74" s="24"/>
      <c r="AH74" s="24"/>
    </row>
    <row r="75" spans="10:34" ht="15" customHeight="1" x14ac:dyDescent="0.2">
      <c r="N75" s="26">
        <f>O75</f>
        <v>2300</v>
      </c>
      <c r="O75" s="30">
        <v>2300</v>
      </c>
      <c r="S75" s="24"/>
      <c r="T75" s="24"/>
      <c r="AB75" s="24"/>
      <c r="AC75" s="24"/>
      <c r="AD75" s="24"/>
      <c r="AE75" s="24"/>
      <c r="AF75" s="24"/>
      <c r="AG75" s="24"/>
      <c r="AH75" s="24"/>
    </row>
    <row r="76" spans="10:34" ht="15" customHeight="1" x14ac:dyDescent="0.2">
      <c r="J76" s="24"/>
      <c r="K76" s="24"/>
      <c r="L76" s="92"/>
      <c r="M76" s="24"/>
      <c r="N76" s="26">
        <f>P76</f>
        <v>181950</v>
      </c>
      <c r="P76" s="25">
        <v>181950</v>
      </c>
      <c r="S76" s="25"/>
      <c r="T76" s="24"/>
      <c r="AB76" s="24"/>
      <c r="AC76" s="24"/>
      <c r="AD76" s="24"/>
      <c r="AE76" s="24"/>
      <c r="AF76" s="24"/>
      <c r="AG76" s="24"/>
      <c r="AH76" s="24"/>
    </row>
    <row r="77" spans="10:34" ht="15" customHeight="1" x14ac:dyDescent="0.2">
      <c r="J77" s="24"/>
      <c r="K77" s="24"/>
      <c r="L77" s="92"/>
      <c r="M77" s="24"/>
      <c r="N77" s="26">
        <f>Q77</f>
        <v>1044000</v>
      </c>
      <c r="Q77" s="25">
        <v>1044000</v>
      </c>
      <c r="AB77" s="24"/>
      <c r="AC77" s="24"/>
      <c r="AD77" s="24"/>
      <c r="AE77" s="24"/>
      <c r="AF77" s="24"/>
      <c r="AG77" s="24"/>
      <c r="AH77" s="24"/>
    </row>
    <row r="78" spans="10:34" ht="15" customHeight="1" x14ac:dyDescent="0.2">
      <c r="J78" s="24"/>
      <c r="K78" s="24"/>
      <c r="L78" s="92"/>
      <c r="M78" s="24"/>
      <c r="N78" s="26">
        <f>P78</f>
        <v>153900</v>
      </c>
      <c r="P78" s="25">
        <v>153900</v>
      </c>
      <c r="AB78" s="24"/>
      <c r="AC78" s="24"/>
      <c r="AD78" s="24"/>
      <c r="AE78" s="24"/>
      <c r="AF78" s="24"/>
      <c r="AG78" s="24"/>
      <c r="AH78" s="24"/>
    </row>
    <row r="79" spans="10:34" ht="15" customHeight="1" thickBot="1" x14ac:dyDescent="0.25">
      <c r="J79" s="70" t="e">
        <f>#REF!</f>
        <v>#REF!</v>
      </c>
      <c r="K79" s="70">
        <v>2332822.89</v>
      </c>
      <c r="L79" s="93" t="e">
        <f>J79+K79</f>
        <v>#REF!</v>
      </c>
      <c r="N79" s="26">
        <f>O79</f>
        <v>310</v>
      </c>
      <c r="O79" s="30">
        <v>310</v>
      </c>
      <c r="AB79" s="24"/>
      <c r="AC79" s="24"/>
      <c r="AD79" s="24"/>
      <c r="AE79" s="24"/>
      <c r="AF79" s="24"/>
      <c r="AG79" s="24"/>
      <c r="AH79" s="24"/>
    </row>
    <row r="80" spans="10:34" ht="15" customHeight="1" thickBot="1" x14ac:dyDescent="0.25">
      <c r="J80" s="94" t="e">
        <f>J72-J79</f>
        <v>#REF!</v>
      </c>
      <c r="K80" s="94">
        <f>K72-K79</f>
        <v>-71632.89000000013</v>
      </c>
      <c r="L80" s="94" t="e">
        <f>L72-L79</f>
        <v>#REF!</v>
      </c>
      <c r="N80" s="26">
        <f>O80</f>
        <v>360</v>
      </c>
      <c r="O80" s="30">
        <v>360</v>
      </c>
      <c r="AA80" s="24"/>
      <c r="AH80" s="24"/>
    </row>
    <row r="81" spans="10:34" ht="15" customHeight="1" x14ac:dyDescent="0.2">
      <c r="J81" s="57"/>
      <c r="K81" s="57"/>
      <c r="L81" s="90"/>
      <c r="M81" s="24"/>
      <c r="N81" s="26">
        <f>P81</f>
        <v>168000</v>
      </c>
      <c r="P81" s="25">
        <v>168000</v>
      </c>
      <c r="AA81" s="24"/>
      <c r="AH81" s="24"/>
    </row>
    <row r="82" spans="10:34" ht="15" customHeight="1" x14ac:dyDescent="0.2">
      <c r="J82" s="24"/>
      <c r="K82" s="24"/>
      <c r="N82" s="26">
        <f>O82</f>
        <v>1720</v>
      </c>
      <c r="O82" s="30">
        <v>1720</v>
      </c>
      <c r="AA82" s="24"/>
      <c r="AH82" s="24"/>
    </row>
    <row r="83" spans="10:34" ht="15" customHeight="1" x14ac:dyDescent="0.2">
      <c r="N83" s="26">
        <f>P83</f>
        <v>251550</v>
      </c>
      <c r="P83" s="25">
        <v>251550</v>
      </c>
      <c r="AA83" s="24"/>
      <c r="AH83" s="24"/>
    </row>
    <row r="84" spans="10:34" ht="15" customHeight="1" x14ac:dyDescent="0.2">
      <c r="N84" s="26">
        <f>R84</f>
        <v>11970</v>
      </c>
      <c r="R84" s="31">
        <v>11970</v>
      </c>
      <c r="AA84" s="24"/>
      <c r="AH84" s="24"/>
    </row>
    <row r="85" spans="10:34" ht="15" customHeight="1" x14ac:dyDescent="0.2">
      <c r="L85" s="95"/>
      <c r="M85" s="96"/>
      <c r="N85" s="26">
        <f>R85</f>
        <v>27930</v>
      </c>
      <c r="R85" s="31">
        <v>27930</v>
      </c>
      <c r="AA85" s="24"/>
      <c r="AH85" s="24"/>
    </row>
    <row r="86" spans="10:34" ht="15" customHeight="1" x14ac:dyDescent="0.2">
      <c r="M86" s="25">
        <f>SUM(N64:N85)</f>
        <v>2261190</v>
      </c>
      <c r="Z86" s="57"/>
      <c r="AA86" s="24"/>
      <c r="AH86" s="24"/>
    </row>
    <row r="87" spans="10:34" ht="15" customHeight="1" x14ac:dyDescent="0.2">
      <c r="AA87" s="24"/>
      <c r="AH87" s="24"/>
    </row>
    <row r="88" spans="10:34" ht="15" customHeight="1" x14ac:dyDescent="0.2">
      <c r="AA88" s="24"/>
      <c r="AH88" s="24"/>
    </row>
    <row r="89" spans="10:34" ht="15" customHeight="1" x14ac:dyDescent="0.2">
      <c r="Z89" s="24"/>
      <c r="AA89" s="24"/>
      <c r="AH89" s="24"/>
    </row>
    <row r="90" spans="10:34" ht="15" customHeight="1" x14ac:dyDescent="0.2">
      <c r="M90" s="33">
        <v>17986553.710000001</v>
      </c>
      <c r="Z90" s="24"/>
      <c r="AA90" s="24"/>
      <c r="AH90" s="24"/>
    </row>
    <row r="91" spans="10:34" ht="15" customHeight="1" x14ac:dyDescent="0.2">
      <c r="J91" s="96"/>
      <c r="K91" s="96"/>
      <c r="M91" s="25">
        <v>46741.89</v>
      </c>
      <c r="O91" s="25"/>
      <c r="R91" s="25"/>
      <c r="U91" s="25"/>
      <c r="Z91" s="24"/>
      <c r="AA91" s="24"/>
      <c r="AH91" s="24"/>
    </row>
    <row r="92" spans="10:34" ht="15" customHeight="1" x14ac:dyDescent="0.2">
      <c r="M92" s="25">
        <f>SUM(M90:M91)</f>
        <v>18033295.600000001</v>
      </c>
      <c r="O92" s="25"/>
      <c r="R92" s="25"/>
      <c r="U92" s="25"/>
      <c r="Z92" s="24"/>
      <c r="AA92" s="24"/>
      <c r="AH92" s="24"/>
    </row>
    <row r="93" spans="10:34" ht="15" customHeight="1" x14ac:dyDescent="0.2">
      <c r="L93" s="97">
        <f>G50</f>
        <v>1208629.3900000006</v>
      </c>
      <c r="M93" s="42"/>
      <c r="O93" s="25"/>
      <c r="R93" s="25"/>
      <c r="U93" s="25"/>
      <c r="Z93" s="24"/>
      <c r="AA93" s="24"/>
      <c r="AH93" s="24"/>
    </row>
    <row r="94" spans="10:34" ht="15" customHeight="1" thickBot="1" x14ac:dyDescent="0.25">
      <c r="L94" s="98">
        <f>G51</f>
        <v>68657111.790000007</v>
      </c>
      <c r="M94" s="42"/>
      <c r="O94" s="25"/>
      <c r="R94" s="25"/>
      <c r="U94" s="25"/>
      <c r="Z94" s="24"/>
      <c r="AA94" s="24"/>
      <c r="AH94" s="24"/>
    </row>
    <row r="95" spans="10:34" ht="15" customHeight="1" x14ac:dyDescent="0.2">
      <c r="O95" s="25"/>
      <c r="R95" s="25"/>
      <c r="U95" s="25"/>
      <c r="X95" s="24"/>
      <c r="Y95" s="24"/>
      <c r="Z95" s="24"/>
      <c r="AA95" s="24"/>
      <c r="AB95" s="24"/>
      <c r="AC95" s="24"/>
      <c r="AD95" s="24"/>
      <c r="AH95" s="24"/>
    </row>
    <row r="96" spans="10:34" ht="15" customHeight="1" thickBot="1" x14ac:dyDescent="0.25">
      <c r="N96" s="99"/>
      <c r="O96" s="99"/>
      <c r="P96" s="99"/>
      <c r="Q96" s="99"/>
      <c r="R96" s="99"/>
      <c r="S96" s="100"/>
      <c r="T96" s="100"/>
      <c r="U96" s="99"/>
      <c r="V96" s="25"/>
      <c r="X96" s="24"/>
      <c r="Y96" s="24"/>
      <c r="Z96" s="24"/>
      <c r="AA96" s="24"/>
      <c r="AB96" s="24"/>
      <c r="AC96" s="24"/>
      <c r="AD96" s="24"/>
      <c r="AH96" s="24"/>
    </row>
    <row r="97" spans="10:44" ht="15" customHeight="1" thickTop="1" x14ac:dyDescent="0.2">
      <c r="N97" s="25">
        <f t="shared" ref="N97:U97" si="3">SUM(N64:N96)</f>
        <v>2261190</v>
      </c>
      <c r="O97" s="25">
        <f t="shared" si="3"/>
        <v>16890</v>
      </c>
      <c r="P97" s="25">
        <f t="shared" si="3"/>
        <v>1160400</v>
      </c>
      <c r="Q97" s="25">
        <f t="shared" si="3"/>
        <v>1044000</v>
      </c>
      <c r="R97" s="25">
        <f t="shared" si="3"/>
        <v>39900</v>
      </c>
      <c r="S97" s="25">
        <f t="shared" si="3"/>
        <v>0</v>
      </c>
      <c r="T97" s="25">
        <f t="shared" si="3"/>
        <v>0</v>
      </c>
      <c r="U97" s="25">
        <f t="shared" si="3"/>
        <v>0</v>
      </c>
      <c r="V97" s="25"/>
      <c r="W97" s="25"/>
      <c r="X97" s="42"/>
      <c r="Y97" s="42"/>
      <c r="Z97" s="42"/>
      <c r="AA97" s="42"/>
      <c r="AB97" s="42"/>
      <c r="AC97" s="42"/>
      <c r="AD97" s="42"/>
      <c r="AH97" s="31"/>
      <c r="AJ97" s="24"/>
      <c r="AK97" s="24"/>
      <c r="AR97" s="24"/>
    </row>
    <row r="98" spans="10:44" ht="15" customHeight="1" x14ac:dyDescent="0.2">
      <c r="M98" s="25">
        <f>N96+N95+N94+N93+N92+N91</f>
        <v>0</v>
      </c>
      <c r="O98" s="25"/>
      <c r="R98" s="25"/>
      <c r="T98" s="42"/>
      <c r="U98" s="42"/>
      <c r="V98" s="42"/>
      <c r="W98" s="25"/>
      <c r="X98" s="51"/>
      <c r="Y98" s="25"/>
      <c r="Z98" s="63"/>
      <c r="AA98" s="63"/>
      <c r="AB98" s="25"/>
      <c r="AC98" s="25"/>
      <c r="AD98" s="24"/>
      <c r="AE98" s="24"/>
      <c r="AF98" s="24"/>
      <c r="AG98" s="31"/>
      <c r="AH98" s="31"/>
      <c r="AJ98" s="24"/>
      <c r="AK98" s="24"/>
      <c r="AR98" s="24"/>
    </row>
    <row r="99" spans="10:44" ht="15" customHeight="1" x14ac:dyDescent="0.2">
      <c r="J99" s="42" t="e">
        <f>+K99+L93</f>
        <v>#REF!</v>
      </c>
      <c r="K99" s="57" t="e">
        <f>#REF!</f>
        <v>#REF!</v>
      </c>
      <c r="O99" s="25"/>
      <c r="R99" s="25"/>
      <c r="T99" s="42"/>
      <c r="U99" s="42"/>
      <c r="V99" s="42"/>
      <c r="W99" s="42"/>
      <c r="X99" s="51"/>
      <c r="Y99" s="25"/>
      <c r="Z99" s="101"/>
      <c r="AA99" s="101"/>
      <c r="AB99" s="25"/>
      <c r="AC99" s="25"/>
      <c r="AD99" s="24"/>
      <c r="AE99" s="24"/>
      <c r="AF99" s="24"/>
      <c r="AG99" s="102"/>
      <c r="AH99" s="102"/>
      <c r="AJ99" s="24"/>
      <c r="AK99" s="24"/>
      <c r="AR99" s="24"/>
    </row>
    <row r="100" spans="10:44" ht="15" customHeight="1" x14ac:dyDescent="0.2">
      <c r="J100" s="42">
        <v>42977723.060000002</v>
      </c>
      <c r="K100" s="103" t="e">
        <f>#REF!</f>
        <v>#REF!</v>
      </c>
      <c r="O100" s="25"/>
      <c r="R100" s="25"/>
      <c r="T100" s="25"/>
      <c r="U100" s="25"/>
      <c r="V100" s="25"/>
      <c r="W100" s="42"/>
      <c r="X100" s="51"/>
      <c r="Y100" s="25"/>
      <c r="Z100" s="101"/>
      <c r="AA100" s="101"/>
      <c r="AB100" s="25"/>
      <c r="AC100" s="25"/>
      <c r="AD100" s="24"/>
      <c r="AE100" s="24"/>
      <c r="AF100" s="24"/>
      <c r="AG100" s="31"/>
      <c r="AH100" s="31"/>
      <c r="AI100" s="57"/>
      <c r="AJ100" s="24"/>
    </row>
    <row r="101" spans="10:44" ht="15" customHeight="1" x14ac:dyDescent="0.2">
      <c r="O101" s="25"/>
      <c r="R101" s="25"/>
      <c r="T101" s="25"/>
      <c r="U101" s="25"/>
      <c r="V101" s="25"/>
      <c r="W101" s="25"/>
      <c r="X101" s="51"/>
      <c r="Y101" s="25"/>
      <c r="Z101" s="63"/>
      <c r="AA101" s="63"/>
      <c r="AB101" s="25"/>
      <c r="AC101" s="25"/>
      <c r="AD101" s="24"/>
      <c r="AE101" s="24"/>
      <c r="AF101" s="24"/>
      <c r="AG101" s="31"/>
      <c r="AH101" s="31"/>
      <c r="AJ101" s="24"/>
    </row>
    <row r="102" spans="10:44" ht="15" customHeight="1" x14ac:dyDescent="0.2">
      <c r="O102" s="25"/>
      <c r="R102" s="25"/>
      <c r="S102" s="25"/>
      <c r="T102" s="25"/>
      <c r="U102" s="25"/>
      <c r="V102" s="25"/>
      <c r="W102" s="25"/>
      <c r="X102" s="51"/>
      <c r="Y102" s="25"/>
      <c r="Z102" s="63"/>
      <c r="AA102" s="63"/>
      <c r="AB102" s="25"/>
      <c r="AC102" s="25"/>
      <c r="AD102" s="24"/>
      <c r="AE102" s="24"/>
      <c r="AF102" s="24"/>
      <c r="AG102" s="31"/>
      <c r="AH102" s="31"/>
      <c r="AJ102" s="24"/>
    </row>
    <row r="103" spans="10:44" ht="15" customHeight="1" x14ac:dyDescent="0.2">
      <c r="O103" s="25"/>
      <c r="R103" s="25"/>
      <c r="S103" s="25"/>
      <c r="T103" s="25"/>
      <c r="U103" s="25"/>
      <c r="V103" s="25"/>
      <c r="W103" s="25"/>
      <c r="X103" s="51"/>
      <c r="Y103" s="25"/>
      <c r="Z103" s="101"/>
      <c r="AA103" s="101"/>
      <c r="AB103" s="25"/>
      <c r="AC103" s="25"/>
      <c r="AD103" s="24"/>
      <c r="AE103" s="24"/>
      <c r="AF103" s="24"/>
      <c r="AG103" s="31"/>
      <c r="AH103" s="31"/>
      <c r="AI103" s="24"/>
      <c r="AJ103" s="24"/>
    </row>
    <row r="104" spans="10:44" ht="15" customHeight="1" x14ac:dyDescent="0.25">
      <c r="N104" s="51"/>
      <c r="O104" s="25"/>
      <c r="P104" s="104"/>
      <c r="Q104" s="104"/>
      <c r="R104" s="25"/>
      <c r="S104" s="25"/>
      <c r="T104" s="25"/>
      <c r="U104" s="25"/>
      <c r="V104" s="25"/>
      <c r="W104" s="25"/>
      <c r="X104" s="51">
        <f>X97</f>
        <v>0</v>
      </c>
      <c r="Y104" s="25"/>
      <c r="Z104" s="63"/>
      <c r="AA104" s="63"/>
      <c r="AB104" s="25"/>
      <c r="AC104" s="25"/>
      <c r="AD104" s="105"/>
      <c r="AE104" s="105"/>
      <c r="AF104" s="105"/>
      <c r="AG104" s="106"/>
      <c r="AH104" s="106"/>
      <c r="AI104" s="24"/>
      <c r="AJ104" s="24"/>
    </row>
    <row r="105" spans="10:44" ht="15" customHeight="1" x14ac:dyDescent="0.2">
      <c r="N105" s="51"/>
      <c r="O105" s="25"/>
      <c r="P105" s="104"/>
      <c r="Q105" s="104"/>
      <c r="R105" s="25"/>
      <c r="S105" s="25"/>
      <c r="T105" s="25"/>
      <c r="U105" s="25"/>
      <c r="V105" s="25"/>
      <c r="W105" s="25"/>
      <c r="X105" s="51"/>
      <c r="Y105" s="25"/>
      <c r="Z105" s="63"/>
      <c r="AA105" s="63"/>
      <c r="AB105" s="25"/>
      <c r="AC105" s="25"/>
      <c r="AD105" s="24"/>
      <c r="AE105" s="24"/>
      <c r="AF105" s="24"/>
      <c r="AG105" s="31"/>
      <c r="AH105" s="31"/>
      <c r="AI105" s="24"/>
      <c r="AJ105" s="24"/>
    </row>
    <row r="106" spans="10:44" ht="15" customHeight="1" x14ac:dyDescent="0.2">
      <c r="J106" s="25" t="s">
        <v>164</v>
      </c>
      <c r="K106" s="25">
        <v>36699465.799999997</v>
      </c>
      <c r="N106" s="51"/>
      <c r="O106" s="25"/>
      <c r="P106" s="63"/>
      <c r="Q106" s="63"/>
      <c r="R106" s="25"/>
      <c r="S106" s="25"/>
      <c r="T106" s="25"/>
      <c r="U106" s="25"/>
      <c r="V106" s="25"/>
      <c r="W106" s="25"/>
      <c r="X106" s="51"/>
      <c r="Y106" s="25"/>
      <c r="Z106" s="63"/>
      <c r="AA106" s="63"/>
      <c r="AB106" s="25"/>
      <c r="AC106" s="25"/>
      <c r="AD106" s="24"/>
      <c r="AE106" s="24"/>
      <c r="AF106" s="24"/>
      <c r="AG106" s="31"/>
      <c r="AH106" s="31"/>
      <c r="AI106" s="24"/>
      <c r="AJ106" s="24"/>
    </row>
    <row r="107" spans="10:44" ht="15" customHeight="1" x14ac:dyDescent="0.2">
      <c r="N107" s="51"/>
      <c r="O107" s="25"/>
      <c r="P107" s="63"/>
      <c r="Q107" s="63"/>
      <c r="R107" s="25"/>
      <c r="S107" s="25"/>
      <c r="T107" s="25"/>
      <c r="U107" s="25"/>
      <c r="V107" s="25"/>
      <c r="W107" s="25"/>
      <c r="X107" s="51"/>
      <c r="Y107" s="25"/>
      <c r="Z107" s="63"/>
      <c r="AA107" s="63"/>
      <c r="AB107" s="25"/>
      <c r="AC107" s="25"/>
      <c r="AD107" s="24"/>
      <c r="AE107" s="24"/>
      <c r="AF107" s="24"/>
      <c r="AG107" s="31"/>
      <c r="AH107" s="31"/>
      <c r="AI107" s="24"/>
      <c r="AJ107" s="24"/>
    </row>
    <row r="108" spans="10:44" ht="15" customHeight="1" x14ac:dyDescent="0.2">
      <c r="N108" s="51"/>
      <c r="O108" s="25"/>
      <c r="P108" s="101"/>
      <c r="Q108" s="101"/>
      <c r="R108" s="25"/>
      <c r="S108" s="25"/>
      <c r="T108" s="25"/>
      <c r="U108" s="25"/>
      <c r="V108" s="25"/>
      <c r="W108" s="25"/>
      <c r="X108" s="51"/>
      <c r="Y108" s="25"/>
      <c r="Z108" s="101"/>
      <c r="AA108" s="101"/>
      <c r="AB108" s="25"/>
      <c r="AC108" s="25"/>
      <c r="AD108" s="24"/>
      <c r="AE108" s="24"/>
      <c r="AF108" s="24"/>
      <c r="AG108" s="31"/>
      <c r="AH108" s="31"/>
      <c r="AI108" s="24"/>
      <c r="AJ108" s="24"/>
    </row>
    <row r="109" spans="10:44" ht="15" customHeight="1" x14ac:dyDescent="0.2">
      <c r="N109" s="51"/>
      <c r="O109" s="25"/>
      <c r="P109" s="101"/>
      <c r="Q109" s="101"/>
      <c r="R109" s="25"/>
      <c r="S109" s="25"/>
      <c r="T109" s="25"/>
      <c r="U109" s="25"/>
      <c r="V109" s="25"/>
      <c r="W109" s="25"/>
      <c r="X109" s="51"/>
      <c r="Y109" s="25"/>
      <c r="Z109" s="63"/>
      <c r="AA109" s="63"/>
      <c r="AB109" s="25"/>
      <c r="AC109" s="25"/>
      <c r="AD109" s="24"/>
      <c r="AE109" s="24"/>
      <c r="AF109" s="24"/>
      <c r="AG109" s="31"/>
      <c r="AH109" s="31"/>
      <c r="AI109" s="24"/>
      <c r="AJ109" s="24"/>
    </row>
    <row r="110" spans="10:44" ht="15" customHeight="1" x14ac:dyDescent="0.2">
      <c r="N110" s="51"/>
      <c r="O110" s="25"/>
      <c r="P110" s="101"/>
      <c r="Q110" s="101"/>
      <c r="R110" s="25"/>
      <c r="S110" s="25"/>
      <c r="T110" s="107"/>
      <c r="U110" s="107"/>
      <c r="V110" s="107"/>
      <c r="W110" s="25"/>
      <c r="X110" s="51"/>
      <c r="Y110" s="25"/>
      <c r="Z110" s="63"/>
      <c r="AA110" s="63"/>
      <c r="AB110" s="25"/>
      <c r="AC110" s="25"/>
      <c r="AD110" s="24"/>
      <c r="AE110" s="24"/>
      <c r="AF110" s="24"/>
      <c r="AG110" s="31"/>
      <c r="AH110" s="31"/>
      <c r="AI110" s="24"/>
      <c r="AJ110" s="24"/>
    </row>
    <row r="111" spans="10:44" ht="15" customHeight="1" x14ac:dyDescent="0.2">
      <c r="N111" s="51"/>
      <c r="O111" s="25"/>
      <c r="R111" s="25"/>
      <c r="S111" s="25"/>
      <c r="T111" s="24"/>
      <c r="U111" s="24"/>
      <c r="V111" s="24"/>
      <c r="W111" s="31"/>
      <c r="X111" s="31"/>
      <c r="Y111" s="24"/>
      <c r="Z111" s="24"/>
    </row>
    <row r="112" spans="10:44" ht="15" customHeight="1" x14ac:dyDescent="0.2">
      <c r="N112" s="51"/>
      <c r="O112" s="25"/>
      <c r="P112" s="104"/>
      <c r="Q112" s="104"/>
      <c r="R112" s="25"/>
      <c r="S112" s="25"/>
      <c r="T112" s="24"/>
      <c r="U112" s="24"/>
      <c r="V112" s="24"/>
      <c r="W112" s="31"/>
      <c r="X112" s="31"/>
      <c r="Y112" s="24"/>
      <c r="Z112" s="24"/>
    </row>
    <row r="113" spans="14:27" ht="15" customHeight="1" x14ac:dyDescent="0.2">
      <c r="N113" s="51"/>
      <c r="O113" s="25"/>
      <c r="P113" s="63"/>
      <c r="Q113" s="63"/>
      <c r="R113" s="25"/>
      <c r="S113" s="25"/>
      <c r="T113" s="24"/>
      <c r="U113" s="24"/>
      <c r="V113" s="24"/>
      <c r="W113" s="31"/>
      <c r="X113" s="31"/>
      <c r="Y113" s="24"/>
      <c r="Z113" s="24"/>
    </row>
    <row r="114" spans="14:27" ht="15" customHeight="1" x14ac:dyDescent="0.2">
      <c r="N114" s="30"/>
      <c r="O114" s="24"/>
      <c r="P114" s="24"/>
      <c r="Q114" s="24"/>
      <c r="R114" s="24"/>
      <c r="S114" s="25"/>
      <c r="T114" s="24"/>
      <c r="U114" s="24"/>
      <c r="V114" s="24"/>
      <c r="W114" s="31"/>
      <c r="X114" s="31"/>
      <c r="Y114" s="24"/>
      <c r="Z114" s="24"/>
    </row>
    <row r="115" spans="14:27" ht="15" customHeight="1" x14ac:dyDescent="0.2">
      <c r="N115" s="30"/>
      <c r="O115" s="24"/>
      <c r="P115" s="24"/>
      <c r="Q115" s="24"/>
      <c r="R115" s="24"/>
      <c r="S115" s="25"/>
      <c r="T115" s="24"/>
      <c r="U115" s="24"/>
      <c r="V115" s="24"/>
      <c r="W115" s="31"/>
      <c r="X115" s="31"/>
      <c r="Y115" s="24"/>
      <c r="Z115" s="24"/>
    </row>
    <row r="116" spans="14:27" ht="15" customHeight="1" x14ac:dyDescent="0.2">
      <c r="N116" s="24"/>
      <c r="O116" s="24"/>
      <c r="P116" s="24"/>
      <c r="Q116" s="24"/>
      <c r="R116" s="24"/>
      <c r="S116" s="25"/>
      <c r="T116" s="24"/>
      <c r="U116" s="24"/>
      <c r="V116" s="24"/>
      <c r="W116" s="31"/>
      <c r="X116" s="31"/>
      <c r="Y116" s="24"/>
      <c r="Z116" s="31"/>
    </row>
    <row r="117" spans="14:27" ht="15" customHeight="1" x14ac:dyDescent="0.2">
      <c r="N117" s="57"/>
      <c r="O117" s="57"/>
      <c r="P117" s="57"/>
      <c r="Q117" s="57"/>
      <c r="R117" s="57"/>
      <c r="S117" s="25"/>
      <c r="T117" s="25"/>
      <c r="U117" s="25"/>
      <c r="V117" s="25"/>
      <c r="W117" s="31"/>
      <c r="X117" s="31"/>
      <c r="Y117" s="24"/>
      <c r="Z117" s="31"/>
    </row>
    <row r="118" spans="14:27" ht="15" customHeight="1" x14ac:dyDescent="0.2">
      <c r="N118" s="24"/>
      <c r="O118" s="24"/>
      <c r="P118" s="24"/>
      <c r="Q118" s="24"/>
      <c r="R118" s="24"/>
      <c r="S118" s="25"/>
      <c r="T118" s="107"/>
      <c r="U118" s="107"/>
      <c r="V118" s="107"/>
      <c r="W118" s="25"/>
      <c r="X118" s="25"/>
      <c r="Y118" s="24"/>
      <c r="Z118" s="31"/>
    </row>
    <row r="119" spans="14:27" ht="15" customHeight="1" x14ac:dyDescent="0.2">
      <c r="N119" s="51"/>
      <c r="O119" s="42"/>
      <c r="P119" s="42"/>
      <c r="Q119" s="42"/>
      <c r="R119" s="42"/>
      <c r="S119" s="25"/>
      <c r="T119" s="24"/>
      <c r="U119" s="24"/>
      <c r="V119" s="24"/>
      <c r="W119" s="31"/>
      <c r="X119" s="31"/>
      <c r="Y119" s="24"/>
      <c r="Z119" s="31"/>
    </row>
    <row r="120" spans="14:27" ht="15" customHeight="1" x14ac:dyDescent="0.2">
      <c r="N120" s="30"/>
      <c r="O120" s="25"/>
      <c r="S120" s="24"/>
      <c r="T120" s="24"/>
      <c r="U120" s="24"/>
      <c r="V120" s="24"/>
      <c r="W120" s="31"/>
      <c r="X120" s="31"/>
      <c r="Y120" s="24"/>
    </row>
    <row r="121" spans="14:27" ht="15" customHeight="1" x14ac:dyDescent="0.2"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4:27" ht="15" customHeight="1" x14ac:dyDescent="0.2"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4:27" ht="15" customHeight="1" x14ac:dyDescent="0.2">
      <c r="N123" s="24"/>
      <c r="O123" s="24"/>
      <c r="P123" s="24"/>
      <c r="Q123" s="24"/>
      <c r="R123" s="24"/>
      <c r="S123" s="57"/>
      <c r="T123" s="57"/>
      <c r="U123" s="24"/>
      <c r="V123" s="57"/>
      <c r="W123" s="24"/>
      <c r="X123" s="24"/>
      <c r="Y123" s="24"/>
    </row>
    <row r="124" spans="14:27" ht="15" customHeight="1" x14ac:dyDescent="0.2">
      <c r="N124" s="24"/>
      <c r="O124" s="24"/>
      <c r="P124" s="24"/>
      <c r="Q124" s="24"/>
      <c r="R124" s="24"/>
      <c r="S124" s="24"/>
      <c r="T124" s="24"/>
      <c r="U124" s="24"/>
      <c r="V124" s="24"/>
      <c r="W124" s="57"/>
      <c r="X124" s="57"/>
      <c r="Y124" s="24"/>
    </row>
    <row r="125" spans="14:27" ht="15" customHeight="1" x14ac:dyDescent="0.2">
      <c r="N125" s="24"/>
      <c r="O125" s="24"/>
      <c r="P125" s="24"/>
      <c r="Q125" s="24"/>
      <c r="R125" s="24"/>
      <c r="S125" s="42"/>
      <c r="T125" s="42"/>
      <c r="U125" s="42"/>
      <c r="V125" s="42"/>
      <c r="W125" s="24"/>
      <c r="X125" s="24"/>
      <c r="Y125" s="24"/>
    </row>
    <row r="126" spans="14:27" ht="15" customHeight="1" x14ac:dyDescent="0.2">
      <c r="N126" s="57"/>
      <c r="O126" s="57"/>
      <c r="P126" s="57"/>
      <c r="Q126" s="57"/>
      <c r="R126" s="57"/>
      <c r="T126" s="24"/>
      <c r="U126" s="24"/>
      <c r="V126" s="24"/>
      <c r="W126" s="24"/>
      <c r="X126" s="24"/>
      <c r="Y126" s="24"/>
      <c r="Z126" s="24"/>
      <c r="AA126" s="24"/>
    </row>
    <row r="127" spans="14:27" ht="15" customHeight="1" x14ac:dyDescent="0.2"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4:27" ht="15" customHeight="1" x14ac:dyDescent="0.2">
      <c r="S128" s="24"/>
      <c r="T128" s="80"/>
      <c r="U128" s="80"/>
      <c r="V128" s="80"/>
      <c r="W128" s="24"/>
      <c r="X128" s="24"/>
      <c r="Y128" s="24"/>
      <c r="Z128" s="24"/>
      <c r="AA128" s="24"/>
    </row>
    <row r="129" spans="19:27" ht="15" customHeight="1" x14ac:dyDescent="0.2">
      <c r="S129" s="24"/>
      <c r="T129" s="80"/>
      <c r="U129" s="80"/>
      <c r="V129" s="80"/>
      <c r="W129" s="24"/>
      <c r="X129" s="24"/>
      <c r="Y129" s="24"/>
      <c r="Z129" s="24"/>
      <c r="AA129" s="24"/>
    </row>
    <row r="130" spans="19:27" ht="15" customHeight="1" x14ac:dyDescent="0.2">
      <c r="S130" s="24"/>
      <c r="T130" s="80"/>
      <c r="U130" s="80"/>
      <c r="V130" s="80"/>
      <c r="W130" s="24"/>
      <c r="X130" s="24"/>
      <c r="Y130" s="24"/>
      <c r="Z130" s="24"/>
      <c r="AA130" s="24"/>
    </row>
    <row r="131" spans="19:27" ht="15" customHeight="1" x14ac:dyDescent="0.2"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9:27" ht="15" customHeight="1" x14ac:dyDescent="0.2">
      <c r="S132" s="57"/>
      <c r="T132" s="57"/>
      <c r="U132" s="57"/>
      <c r="V132" s="57"/>
      <c r="W132" s="24"/>
      <c r="X132" s="24"/>
      <c r="Y132" s="24"/>
      <c r="Z132" s="24"/>
      <c r="AA132" s="24"/>
    </row>
    <row r="133" spans="19:27" ht="15" customHeight="1" x14ac:dyDescent="0.2">
      <c r="S133" s="24"/>
      <c r="T133" s="24"/>
      <c r="U133" s="24"/>
      <c r="V133" s="24"/>
      <c r="W133" s="57"/>
      <c r="X133" s="57"/>
      <c r="Y133" s="57"/>
      <c r="Z133" s="24"/>
      <c r="AA133" s="24"/>
    </row>
    <row r="134" spans="19:27" ht="15" customHeight="1" x14ac:dyDescent="0.2">
      <c r="U134" s="31"/>
      <c r="V134" s="24"/>
      <c r="W134" s="24"/>
      <c r="X134" s="24"/>
      <c r="Y134" s="24"/>
      <c r="Z134" s="24"/>
      <c r="AA134" s="24"/>
    </row>
    <row r="135" spans="19:27" ht="15" customHeight="1" x14ac:dyDescent="0.2">
      <c r="U135" s="31"/>
      <c r="V135" s="24"/>
      <c r="W135" s="24"/>
      <c r="X135" s="24"/>
      <c r="Y135" s="31"/>
      <c r="Z135" s="24"/>
      <c r="AA135" s="24"/>
    </row>
    <row r="136" spans="19:27" ht="15" customHeight="1" x14ac:dyDescent="0.2">
      <c r="U136" s="24"/>
      <c r="V136" s="24"/>
      <c r="W136" s="24"/>
      <c r="X136" s="24"/>
      <c r="Y136" s="31"/>
      <c r="Z136" s="24"/>
      <c r="AA136" s="24"/>
    </row>
    <row r="137" spans="19:27" ht="15" customHeight="1" x14ac:dyDescent="0.2">
      <c r="U137" s="24"/>
      <c r="V137" s="24"/>
      <c r="W137" s="24"/>
      <c r="X137" s="24"/>
      <c r="Y137" s="24"/>
      <c r="Z137" s="24"/>
      <c r="AA137" s="24"/>
    </row>
    <row r="138" spans="19:27" ht="15" customHeight="1" x14ac:dyDescent="0.2">
      <c r="U138" s="24"/>
      <c r="V138" s="24"/>
      <c r="W138" s="24"/>
      <c r="X138" s="24"/>
      <c r="Y138" s="24"/>
      <c r="Z138" s="24"/>
      <c r="AA138" s="24"/>
    </row>
    <row r="139" spans="19:27" ht="15" customHeight="1" x14ac:dyDescent="0.2">
      <c r="W139" s="24"/>
      <c r="X139" s="24"/>
      <c r="Y139" s="24"/>
      <c r="Z139" s="24"/>
      <c r="AA139" s="24"/>
    </row>
  </sheetData>
  <mergeCells count="5">
    <mergeCell ref="A1:H1"/>
    <mergeCell ref="N1:Y2"/>
    <mergeCell ref="A2:H2"/>
    <mergeCell ref="A3:H3"/>
    <mergeCell ref="A4:H4"/>
  </mergeCells>
  <printOptions horizontalCentered="1"/>
  <pageMargins left="0.64" right="0.12" top="0.6" bottom="0.25" header="0.17" footer="0.17"/>
  <pageSetup paperSize="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123"/>
  <sheetViews>
    <sheetView tabSelected="1" workbookViewId="0">
      <pane xSplit="8" ySplit="7" topLeftCell="M8" activePane="bottomRight" state="frozen"/>
      <selection pane="topRight" activeCell="I1" sqref="I1"/>
      <selection pane="bottomLeft" activeCell="A8" sqref="A8"/>
      <selection pane="bottomRight" activeCell="A2" sqref="A2:K2"/>
    </sheetView>
  </sheetViews>
  <sheetFormatPr defaultRowHeight="18.75" x14ac:dyDescent="0.3"/>
  <cols>
    <col min="1" max="5" width="9.140625" style="111"/>
    <col min="6" max="6" width="13.140625" style="111" customWidth="1"/>
    <col min="7" max="7" width="11.42578125" style="111" customWidth="1"/>
    <col min="8" max="8" width="14.85546875" style="111" customWidth="1"/>
    <col min="9" max="31" width="24.140625" style="122" customWidth="1"/>
    <col min="32" max="16384" width="9.140625" style="111"/>
  </cols>
  <sheetData>
    <row r="1" spans="1:33" x14ac:dyDescent="0.3">
      <c r="A1" s="108" t="s">
        <v>165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10"/>
      <c r="N1" s="110"/>
      <c r="O1" s="110"/>
      <c r="P1" s="110"/>
      <c r="Q1" s="110"/>
      <c r="R1" s="110"/>
      <c r="S1" s="110" t="s">
        <v>97</v>
      </c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3" x14ac:dyDescent="0.3">
      <c r="A2" s="108" t="s">
        <v>166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3" x14ac:dyDescent="0.3">
      <c r="A3" s="108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/>
      <c r="N3" s="110"/>
      <c r="O3" s="110"/>
      <c r="P3" s="112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3" x14ac:dyDescent="0.3">
      <c r="A4" s="113" t="s">
        <v>102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15"/>
      <c r="N4" s="115" t="s">
        <v>97</v>
      </c>
      <c r="O4" s="115"/>
      <c r="P4" s="116"/>
      <c r="Q4" s="115"/>
      <c r="R4" s="115"/>
      <c r="S4" s="115"/>
      <c r="T4" s="115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3" x14ac:dyDescent="0.3">
      <c r="A5" s="117"/>
      <c r="B5" s="117"/>
      <c r="C5" s="117"/>
      <c r="D5" s="117"/>
      <c r="E5" s="117"/>
      <c r="F5" s="117"/>
      <c r="G5" s="117"/>
      <c r="H5" s="117"/>
      <c r="I5" s="118"/>
      <c r="J5" s="118"/>
      <c r="K5" s="110"/>
      <c r="L5" s="114"/>
      <c r="M5" s="115"/>
      <c r="N5" s="115"/>
      <c r="O5" s="115"/>
      <c r="P5" s="114"/>
      <c r="Q5" s="115"/>
      <c r="R5" s="115"/>
      <c r="S5" s="115"/>
      <c r="T5" s="115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3" x14ac:dyDescent="0.3">
      <c r="A6" s="119" t="s">
        <v>168</v>
      </c>
      <c r="B6" s="119"/>
      <c r="C6" s="120"/>
      <c r="D6" s="120"/>
      <c r="E6" s="120"/>
      <c r="F6" s="120"/>
      <c r="G6" s="120"/>
      <c r="H6" s="120"/>
      <c r="I6" s="121"/>
      <c r="J6" s="121"/>
      <c r="K6" s="121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1:33" x14ac:dyDescent="0.3">
      <c r="A7" s="119"/>
      <c r="B7" s="119" t="s">
        <v>169</v>
      </c>
      <c r="C7" s="120"/>
      <c r="D7" s="120"/>
      <c r="E7" s="120"/>
      <c r="F7" s="120"/>
      <c r="G7" s="120"/>
      <c r="H7" s="120"/>
      <c r="I7" s="124" t="s">
        <v>170</v>
      </c>
      <c r="J7" s="125" t="s">
        <v>171</v>
      </c>
      <c r="K7" s="109" t="s">
        <v>172</v>
      </c>
      <c r="L7" s="126" t="s">
        <v>173</v>
      </c>
      <c r="M7" s="109" t="s">
        <v>174</v>
      </c>
      <c r="N7" s="127" t="s">
        <v>175</v>
      </c>
      <c r="O7" s="128" t="s">
        <v>176</v>
      </c>
      <c r="P7" s="127" t="s">
        <v>177</v>
      </c>
      <c r="Q7" s="128" t="s">
        <v>178</v>
      </c>
      <c r="R7" s="127" t="s">
        <v>179</v>
      </c>
      <c r="S7" s="128" t="s">
        <v>180</v>
      </c>
      <c r="T7" s="127" t="s">
        <v>181</v>
      </c>
      <c r="U7" s="128" t="s">
        <v>182</v>
      </c>
      <c r="V7" s="127" t="s">
        <v>183</v>
      </c>
      <c r="W7" s="128" t="s">
        <v>184</v>
      </c>
      <c r="X7" s="127" t="s">
        <v>185</v>
      </c>
      <c r="Y7" s="128" t="s">
        <v>186</v>
      </c>
      <c r="Z7" s="127" t="s">
        <v>187</v>
      </c>
      <c r="AA7" s="128" t="s">
        <v>188</v>
      </c>
      <c r="AB7" s="127" t="s">
        <v>189</v>
      </c>
      <c r="AC7" s="128" t="s">
        <v>190</v>
      </c>
      <c r="AD7" s="127" t="s">
        <v>191</v>
      </c>
      <c r="AE7" s="128" t="s">
        <v>192</v>
      </c>
    </row>
    <row r="8" spans="1:33" x14ac:dyDescent="0.3">
      <c r="A8" s="120" t="s">
        <v>193</v>
      </c>
      <c r="B8" s="119"/>
      <c r="C8" s="120"/>
      <c r="D8" s="120"/>
      <c r="E8" s="120"/>
      <c r="F8" s="120"/>
      <c r="G8" s="120"/>
      <c r="H8" s="120"/>
      <c r="I8" s="129">
        <v>4057327.95</v>
      </c>
      <c r="J8" s="130">
        <v>1818061.16</v>
      </c>
      <c r="K8" s="129">
        <f t="shared" ref="K8:K21" si="0">I8+J8</f>
        <v>5875389.1100000003</v>
      </c>
      <c r="L8" s="131">
        <v>4224868.95</v>
      </c>
      <c r="M8" s="131">
        <f t="shared" ref="M8:M21" si="1">K8+L8</f>
        <v>10100258.060000001</v>
      </c>
      <c r="N8" s="131"/>
      <c r="O8" s="131">
        <f t="shared" ref="O8:O16" si="2">M8+N8</f>
        <v>10100258.060000001</v>
      </c>
      <c r="P8" s="131"/>
      <c r="Q8" s="131">
        <f t="shared" ref="Q8:Q16" si="3">O8+P8</f>
        <v>10100258.060000001</v>
      </c>
      <c r="R8" s="131"/>
      <c r="S8" s="131">
        <f t="shared" ref="S8:S16" si="4">Q8+R8</f>
        <v>10100258.060000001</v>
      </c>
      <c r="T8" s="132"/>
      <c r="U8" s="132">
        <f t="shared" ref="U8:U20" si="5">SUM(S8:T8)</f>
        <v>10100258.060000001</v>
      </c>
      <c r="V8" s="131"/>
      <c r="W8" s="131">
        <f t="shared" ref="W8:W20" si="6">SUM(U8:V8)</f>
        <v>10100258.060000001</v>
      </c>
      <c r="X8" s="131"/>
      <c r="Y8" s="131">
        <f t="shared" ref="Y8:Y20" si="7">SUM(W8:X8)</f>
        <v>10100258.060000001</v>
      </c>
      <c r="Z8" s="131"/>
      <c r="AA8" s="131">
        <f t="shared" ref="AA8:AA20" si="8">SUM(Y8:Z8)</f>
        <v>10100258.060000001</v>
      </c>
      <c r="AB8" s="131"/>
      <c r="AC8" s="131">
        <f t="shared" ref="AC8:AC20" si="9">SUM(AA8:AB8)</f>
        <v>10100258.060000001</v>
      </c>
      <c r="AD8" s="131"/>
      <c r="AE8" s="131">
        <f t="shared" ref="AE8:AE20" si="10">SUM(AC8:AD8)</f>
        <v>10100258.060000001</v>
      </c>
    </row>
    <row r="9" spans="1:33" x14ac:dyDescent="0.3">
      <c r="A9" s="120" t="s">
        <v>194</v>
      </c>
      <c r="B9" s="119"/>
      <c r="C9" s="120"/>
      <c r="D9" s="120"/>
      <c r="E9" s="120"/>
      <c r="F9" s="120"/>
      <c r="G9" s="120"/>
      <c r="H9" s="120"/>
      <c r="I9" s="133"/>
      <c r="J9" s="134"/>
      <c r="K9" s="133">
        <f t="shared" si="0"/>
        <v>0</v>
      </c>
      <c r="L9" s="123"/>
      <c r="M9" s="123">
        <f t="shared" si="1"/>
        <v>0</v>
      </c>
      <c r="N9" s="123"/>
      <c r="O9" s="123">
        <f t="shared" si="2"/>
        <v>0</v>
      </c>
      <c r="P9" s="123"/>
      <c r="Q9" s="123">
        <f t="shared" si="3"/>
        <v>0</v>
      </c>
      <c r="R9" s="123"/>
      <c r="S9" s="123">
        <f t="shared" si="4"/>
        <v>0</v>
      </c>
      <c r="T9" s="123"/>
      <c r="U9" s="135">
        <f t="shared" si="5"/>
        <v>0</v>
      </c>
      <c r="V9" s="123"/>
      <c r="W9" s="135">
        <f t="shared" si="6"/>
        <v>0</v>
      </c>
      <c r="X9" s="123"/>
      <c r="Y9" s="135">
        <f t="shared" si="7"/>
        <v>0</v>
      </c>
      <c r="Z9" s="123"/>
      <c r="AA9" s="135">
        <f t="shared" si="8"/>
        <v>0</v>
      </c>
      <c r="AB9" s="123"/>
      <c r="AC9" s="135">
        <f t="shared" si="9"/>
        <v>0</v>
      </c>
      <c r="AD9" s="123"/>
      <c r="AE9" s="135">
        <f t="shared" si="10"/>
        <v>0</v>
      </c>
    </row>
    <row r="10" spans="1:33" x14ac:dyDescent="0.3">
      <c r="A10" s="136" t="s">
        <v>20</v>
      </c>
      <c r="B10" s="119"/>
      <c r="C10" s="120"/>
      <c r="D10" s="120"/>
      <c r="E10" s="120"/>
      <c r="F10" s="120"/>
      <c r="G10" s="120"/>
      <c r="H10" s="120"/>
      <c r="I10" s="133"/>
      <c r="J10" s="134"/>
      <c r="K10" s="133">
        <f t="shared" si="0"/>
        <v>0</v>
      </c>
      <c r="L10" s="123"/>
      <c r="M10" s="123">
        <f t="shared" si="1"/>
        <v>0</v>
      </c>
      <c r="N10" s="123"/>
      <c r="O10" s="123">
        <f t="shared" si="2"/>
        <v>0</v>
      </c>
      <c r="P10" s="123">
        <v>0</v>
      </c>
      <c r="Q10" s="123">
        <f t="shared" si="3"/>
        <v>0</v>
      </c>
      <c r="R10" s="123"/>
      <c r="S10" s="123">
        <f t="shared" si="4"/>
        <v>0</v>
      </c>
      <c r="T10" s="123"/>
      <c r="U10" s="135">
        <f t="shared" si="5"/>
        <v>0</v>
      </c>
      <c r="V10" s="123"/>
      <c r="W10" s="135">
        <f t="shared" si="6"/>
        <v>0</v>
      </c>
      <c r="X10" s="123"/>
      <c r="Y10" s="135">
        <f t="shared" si="7"/>
        <v>0</v>
      </c>
      <c r="Z10" s="123"/>
      <c r="AA10" s="135">
        <f t="shared" si="8"/>
        <v>0</v>
      </c>
      <c r="AB10" s="137"/>
      <c r="AC10" s="135">
        <f t="shared" si="9"/>
        <v>0</v>
      </c>
      <c r="AD10" s="123"/>
      <c r="AE10" s="135">
        <f t="shared" si="10"/>
        <v>0</v>
      </c>
      <c r="AG10" s="111" t="s">
        <v>97</v>
      </c>
    </row>
    <row r="11" spans="1:33" x14ac:dyDescent="0.3">
      <c r="A11" s="120" t="s">
        <v>195</v>
      </c>
      <c r="B11" s="119"/>
      <c r="C11" s="120"/>
      <c r="D11" s="120"/>
      <c r="E11" s="120"/>
      <c r="F11" s="120"/>
      <c r="G11" s="120"/>
      <c r="H11" s="120"/>
      <c r="I11" s="133"/>
      <c r="J11" s="134">
        <v>625379.71</v>
      </c>
      <c r="K11" s="133">
        <f t="shared" si="0"/>
        <v>625379.71</v>
      </c>
      <c r="L11" s="123">
        <v>30901.18</v>
      </c>
      <c r="M11" s="123">
        <f t="shared" si="1"/>
        <v>656280.89</v>
      </c>
      <c r="N11" s="123"/>
      <c r="O11" s="123">
        <f t="shared" si="2"/>
        <v>656280.89</v>
      </c>
      <c r="P11" s="123">
        <v>0</v>
      </c>
      <c r="Q11" s="123">
        <f t="shared" si="3"/>
        <v>656280.89</v>
      </c>
      <c r="R11" s="123"/>
      <c r="S11" s="123">
        <f t="shared" si="4"/>
        <v>656280.89</v>
      </c>
      <c r="T11" s="123"/>
      <c r="U11" s="135">
        <f t="shared" si="5"/>
        <v>656280.89</v>
      </c>
      <c r="V11" s="123"/>
      <c r="W11" s="135">
        <f t="shared" si="6"/>
        <v>656280.89</v>
      </c>
      <c r="X11" s="123"/>
      <c r="Y11" s="135">
        <f t="shared" si="7"/>
        <v>656280.89</v>
      </c>
      <c r="Z11" s="123"/>
      <c r="AA11" s="135">
        <f t="shared" si="8"/>
        <v>656280.89</v>
      </c>
      <c r="AB11" s="123"/>
      <c r="AC11" s="135">
        <f t="shared" si="9"/>
        <v>656280.89</v>
      </c>
      <c r="AD11" s="123"/>
      <c r="AE11" s="135">
        <f t="shared" si="10"/>
        <v>656280.89</v>
      </c>
    </row>
    <row r="12" spans="1:33" x14ac:dyDescent="0.3">
      <c r="A12" s="120" t="s">
        <v>196</v>
      </c>
      <c r="B12" s="119"/>
      <c r="C12" s="120"/>
      <c r="D12" s="120"/>
      <c r="E12" s="120"/>
      <c r="F12" s="120"/>
      <c r="G12" s="120"/>
      <c r="H12" s="120"/>
      <c r="I12" s="133"/>
      <c r="J12" s="134"/>
      <c r="K12" s="133">
        <f t="shared" si="0"/>
        <v>0</v>
      </c>
      <c r="L12" s="123"/>
      <c r="M12" s="123">
        <f t="shared" si="1"/>
        <v>0</v>
      </c>
      <c r="N12" s="123"/>
      <c r="O12" s="123">
        <f t="shared" si="2"/>
        <v>0</v>
      </c>
      <c r="P12" s="123"/>
      <c r="Q12" s="123">
        <f t="shared" si="3"/>
        <v>0</v>
      </c>
      <c r="R12" s="123"/>
      <c r="S12" s="123">
        <f t="shared" si="4"/>
        <v>0</v>
      </c>
      <c r="T12" s="123"/>
      <c r="U12" s="135">
        <f t="shared" si="5"/>
        <v>0</v>
      </c>
      <c r="V12" s="123"/>
      <c r="W12" s="135">
        <f t="shared" si="6"/>
        <v>0</v>
      </c>
      <c r="X12" s="123"/>
      <c r="Y12" s="135">
        <f t="shared" si="7"/>
        <v>0</v>
      </c>
      <c r="Z12" s="123"/>
      <c r="AA12" s="135">
        <f t="shared" si="8"/>
        <v>0</v>
      </c>
      <c r="AB12" s="123"/>
      <c r="AC12" s="135">
        <f t="shared" si="9"/>
        <v>0</v>
      </c>
      <c r="AD12" s="123" t="s">
        <v>97</v>
      </c>
      <c r="AE12" s="135">
        <f t="shared" si="10"/>
        <v>0</v>
      </c>
    </row>
    <row r="13" spans="1:33" x14ac:dyDescent="0.3">
      <c r="A13" s="120" t="s">
        <v>197</v>
      </c>
      <c r="B13" s="120"/>
      <c r="C13" s="138"/>
      <c r="D13" s="120"/>
      <c r="E13" s="120"/>
      <c r="F13" s="120"/>
      <c r="G13" s="120"/>
      <c r="H13" s="120"/>
      <c r="I13" s="133">
        <v>4057326.7</v>
      </c>
      <c r="J13" s="134">
        <v>1818060.84</v>
      </c>
      <c r="K13" s="133">
        <f t="shared" si="0"/>
        <v>5875387.54</v>
      </c>
      <c r="L13" s="123">
        <v>4003718.31</v>
      </c>
      <c r="M13" s="123">
        <f t="shared" si="1"/>
        <v>9879105.8499999996</v>
      </c>
      <c r="N13" s="123"/>
      <c r="O13" s="123">
        <f t="shared" si="2"/>
        <v>9879105.8499999996</v>
      </c>
      <c r="P13" s="123"/>
      <c r="Q13" s="123">
        <f t="shared" si="3"/>
        <v>9879105.8499999996</v>
      </c>
      <c r="R13" s="123"/>
      <c r="S13" s="123">
        <f t="shared" si="4"/>
        <v>9879105.8499999996</v>
      </c>
      <c r="T13" s="123"/>
      <c r="U13" s="135">
        <f t="shared" si="5"/>
        <v>9879105.8499999996</v>
      </c>
      <c r="V13" s="123"/>
      <c r="W13" s="135">
        <f t="shared" si="6"/>
        <v>9879105.8499999996</v>
      </c>
      <c r="X13" s="123"/>
      <c r="Y13" s="135">
        <f t="shared" si="7"/>
        <v>9879105.8499999996</v>
      </c>
      <c r="Z13" s="123"/>
      <c r="AA13" s="135">
        <f t="shared" si="8"/>
        <v>9879105.8499999996</v>
      </c>
      <c r="AB13" s="123"/>
      <c r="AC13" s="135">
        <f t="shared" si="9"/>
        <v>9879105.8499999996</v>
      </c>
      <c r="AD13" s="123"/>
      <c r="AE13" s="135">
        <f t="shared" si="10"/>
        <v>9879105.8499999996</v>
      </c>
    </row>
    <row r="14" spans="1:33" x14ac:dyDescent="0.3">
      <c r="A14" s="120" t="s">
        <v>198</v>
      </c>
      <c r="B14" s="120"/>
      <c r="C14" s="138"/>
      <c r="D14" s="120"/>
      <c r="E14" s="120"/>
      <c r="F14" s="120"/>
      <c r="G14" s="120"/>
      <c r="H14" s="120"/>
      <c r="I14" s="133">
        <v>12900</v>
      </c>
      <c r="J14" s="134">
        <v>5700</v>
      </c>
      <c r="K14" s="133">
        <f t="shared" si="0"/>
        <v>18600</v>
      </c>
      <c r="L14" s="123">
        <v>105700</v>
      </c>
      <c r="M14" s="123">
        <f t="shared" si="1"/>
        <v>124300</v>
      </c>
      <c r="N14" s="123"/>
      <c r="O14" s="123">
        <f t="shared" si="2"/>
        <v>124300</v>
      </c>
      <c r="P14" s="123">
        <v>0</v>
      </c>
      <c r="Q14" s="123">
        <f t="shared" si="3"/>
        <v>124300</v>
      </c>
      <c r="R14" s="123"/>
      <c r="S14" s="123">
        <f t="shared" si="4"/>
        <v>124300</v>
      </c>
      <c r="T14" s="123"/>
      <c r="U14" s="135">
        <f t="shared" si="5"/>
        <v>124300</v>
      </c>
      <c r="V14" s="123"/>
      <c r="W14" s="135">
        <f t="shared" si="6"/>
        <v>124300</v>
      </c>
      <c r="X14" s="123"/>
      <c r="Y14" s="135">
        <f t="shared" si="7"/>
        <v>124300</v>
      </c>
      <c r="Z14" s="123"/>
      <c r="AA14" s="135">
        <f t="shared" si="8"/>
        <v>124300</v>
      </c>
      <c r="AB14" s="123"/>
      <c r="AC14" s="135">
        <f t="shared" si="9"/>
        <v>124300</v>
      </c>
      <c r="AD14" s="123"/>
      <c r="AE14" s="135">
        <f t="shared" si="10"/>
        <v>124300</v>
      </c>
    </row>
    <row r="15" spans="1:33" x14ac:dyDescent="0.3">
      <c r="A15" s="120" t="s">
        <v>199</v>
      </c>
      <c r="B15" s="120"/>
      <c r="C15" s="138"/>
      <c r="D15" s="120"/>
      <c r="E15" s="120"/>
      <c r="F15" s="120"/>
      <c r="G15" s="120"/>
      <c r="H15" s="120"/>
      <c r="I15" s="133"/>
      <c r="J15" s="134"/>
      <c r="K15" s="133">
        <f t="shared" si="0"/>
        <v>0</v>
      </c>
      <c r="L15" s="123"/>
      <c r="M15" s="123">
        <f t="shared" si="1"/>
        <v>0</v>
      </c>
      <c r="N15" s="123"/>
      <c r="O15" s="123">
        <f t="shared" si="2"/>
        <v>0</v>
      </c>
      <c r="P15" s="123">
        <v>0</v>
      </c>
      <c r="Q15" s="123">
        <f t="shared" si="3"/>
        <v>0</v>
      </c>
      <c r="R15" s="123"/>
      <c r="S15" s="123">
        <f t="shared" si="4"/>
        <v>0</v>
      </c>
      <c r="T15" s="123" t="s">
        <v>97</v>
      </c>
      <c r="U15" s="135">
        <f t="shared" si="5"/>
        <v>0</v>
      </c>
      <c r="V15" s="123"/>
      <c r="W15" s="135">
        <f t="shared" si="6"/>
        <v>0</v>
      </c>
      <c r="X15" s="123"/>
      <c r="Y15" s="135">
        <f t="shared" si="7"/>
        <v>0</v>
      </c>
      <c r="Z15" s="123"/>
      <c r="AA15" s="135">
        <f t="shared" si="8"/>
        <v>0</v>
      </c>
      <c r="AB15" s="123"/>
      <c r="AC15" s="135">
        <f t="shared" si="9"/>
        <v>0</v>
      </c>
      <c r="AD15" s="123"/>
      <c r="AE15" s="135">
        <f t="shared" si="10"/>
        <v>0</v>
      </c>
    </row>
    <row r="16" spans="1:33" x14ac:dyDescent="0.3">
      <c r="A16" s="120" t="s">
        <v>200</v>
      </c>
      <c r="B16" s="120"/>
      <c r="C16" s="138"/>
      <c r="D16" s="120"/>
      <c r="E16" s="120"/>
      <c r="F16" s="120"/>
      <c r="G16" s="120"/>
      <c r="H16" s="120"/>
      <c r="I16" s="139"/>
      <c r="J16" s="134">
        <v>154200</v>
      </c>
      <c r="K16" s="133">
        <f t="shared" si="0"/>
        <v>154200</v>
      </c>
      <c r="L16" s="123"/>
      <c r="M16" s="123">
        <f t="shared" si="1"/>
        <v>154200</v>
      </c>
      <c r="N16" s="123"/>
      <c r="O16" s="123">
        <f t="shared" si="2"/>
        <v>154200</v>
      </c>
      <c r="P16" s="123"/>
      <c r="Q16" s="123">
        <f t="shared" si="3"/>
        <v>154200</v>
      </c>
      <c r="R16" s="123"/>
      <c r="S16" s="123">
        <f t="shared" si="4"/>
        <v>154200</v>
      </c>
      <c r="T16" s="123"/>
      <c r="U16" s="135">
        <f t="shared" si="5"/>
        <v>154200</v>
      </c>
      <c r="V16" s="123"/>
      <c r="W16" s="135">
        <f t="shared" si="6"/>
        <v>154200</v>
      </c>
      <c r="X16" s="123"/>
      <c r="Y16" s="135">
        <f t="shared" si="7"/>
        <v>154200</v>
      </c>
      <c r="Z16" s="123"/>
      <c r="AA16" s="135">
        <f t="shared" si="8"/>
        <v>154200</v>
      </c>
      <c r="AB16" s="123"/>
      <c r="AC16" s="135">
        <f t="shared" si="9"/>
        <v>154200</v>
      </c>
      <c r="AD16" s="123"/>
      <c r="AE16" s="135">
        <f t="shared" si="10"/>
        <v>154200</v>
      </c>
    </row>
    <row r="17" spans="1:31" x14ac:dyDescent="0.3">
      <c r="A17" s="120" t="s">
        <v>201</v>
      </c>
      <c r="B17" s="120"/>
      <c r="C17" s="138"/>
      <c r="D17" s="120"/>
      <c r="E17" s="120"/>
      <c r="F17" s="120"/>
      <c r="G17" s="120"/>
      <c r="H17" s="120"/>
      <c r="I17" s="133"/>
      <c r="J17" s="134"/>
      <c r="K17" s="133">
        <f t="shared" si="0"/>
        <v>0</v>
      </c>
      <c r="L17" s="123"/>
      <c r="M17" s="123">
        <f t="shared" si="1"/>
        <v>0</v>
      </c>
      <c r="N17" s="123"/>
      <c r="O17" s="123"/>
      <c r="P17" s="123">
        <v>0</v>
      </c>
      <c r="Q17" s="123"/>
      <c r="R17" s="123"/>
      <c r="S17" s="123"/>
      <c r="T17" s="123"/>
      <c r="U17" s="135">
        <f t="shared" si="5"/>
        <v>0</v>
      </c>
      <c r="V17" s="123"/>
      <c r="W17" s="135">
        <f t="shared" si="6"/>
        <v>0</v>
      </c>
      <c r="X17" s="123"/>
      <c r="Y17" s="135">
        <f t="shared" si="7"/>
        <v>0</v>
      </c>
      <c r="Z17" s="123"/>
      <c r="AA17" s="135">
        <f t="shared" si="8"/>
        <v>0</v>
      </c>
      <c r="AB17" s="123"/>
      <c r="AC17" s="135">
        <f t="shared" si="9"/>
        <v>0</v>
      </c>
      <c r="AD17" s="123"/>
      <c r="AE17" s="135">
        <f t="shared" si="10"/>
        <v>0</v>
      </c>
    </row>
    <row r="18" spans="1:31" x14ac:dyDescent="0.3">
      <c r="A18" s="120" t="s">
        <v>202</v>
      </c>
      <c r="B18" s="120"/>
      <c r="C18" s="138"/>
      <c r="D18" s="120"/>
      <c r="E18" s="120"/>
      <c r="F18" s="120"/>
      <c r="G18" s="120"/>
      <c r="H18" s="120"/>
      <c r="I18" s="133"/>
      <c r="J18" s="134"/>
      <c r="K18" s="133">
        <f t="shared" si="0"/>
        <v>0</v>
      </c>
      <c r="L18" s="123"/>
      <c r="M18" s="123">
        <f t="shared" si="1"/>
        <v>0</v>
      </c>
      <c r="N18" s="123"/>
      <c r="O18" s="123"/>
      <c r="P18" s="123">
        <v>0</v>
      </c>
      <c r="Q18" s="123"/>
      <c r="R18" s="123"/>
      <c r="S18" s="123"/>
      <c r="T18" s="123"/>
      <c r="U18" s="135">
        <f t="shared" si="5"/>
        <v>0</v>
      </c>
      <c r="V18" s="123"/>
      <c r="W18" s="135">
        <f t="shared" si="6"/>
        <v>0</v>
      </c>
      <c r="X18" s="123"/>
      <c r="Y18" s="135">
        <f t="shared" si="7"/>
        <v>0</v>
      </c>
      <c r="Z18" s="123"/>
      <c r="AA18" s="135">
        <f t="shared" si="8"/>
        <v>0</v>
      </c>
      <c r="AB18" s="123"/>
      <c r="AC18" s="135">
        <f t="shared" si="9"/>
        <v>0</v>
      </c>
      <c r="AD18" s="123"/>
      <c r="AE18" s="135">
        <f t="shared" si="10"/>
        <v>0</v>
      </c>
    </row>
    <row r="19" spans="1:31" x14ac:dyDescent="0.3">
      <c r="A19" s="120" t="s">
        <v>203</v>
      </c>
      <c r="B19" s="120"/>
      <c r="C19" s="138"/>
      <c r="D19" s="120"/>
      <c r="E19" s="120"/>
      <c r="F19" s="120"/>
      <c r="G19" s="120"/>
      <c r="H19" s="120"/>
      <c r="I19" s="123">
        <v>51157.760000000002</v>
      </c>
      <c r="J19" s="134">
        <v>26792.639999999999</v>
      </c>
      <c r="K19" s="133">
        <f t="shared" si="0"/>
        <v>77950.399999999994</v>
      </c>
      <c r="L19" s="123">
        <v>39843</v>
      </c>
      <c r="M19" s="123">
        <f t="shared" si="1"/>
        <v>117793.4</v>
      </c>
      <c r="N19" s="123"/>
      <c r="O19" s="123">
        <f>M19+N19</f>
        <v>117793.4</v>
      </c>
      <c r="P19" s="123"/>
      <c r="Q19" s="123">
        <f>O19+P19</f>
        <v>117793.4</v>
      </c>
      <c r="R19" s="123"/>
      <c r="S19" s="123">
        <f>Q19+R19</f>
        <v>117793.4</v>
      </c>
      <c r="T19" s="123"/>
      <c r="U19" s="135">
        <f t="shared" si="5"/>
        <v>117793.4</v>
      </c>
      <c r="V19" s="123"/>
      <c r="W19" s="135">
        <f t="shared" si="6"/>
        <v>117793.4</v>
      </c>
      <c r="X19" s="123"/>
      <c r="Y19" s="135">
        <f t="shared" si="7"/>
        <v>117793.4</v>
      </c>
      <c r="Z19" s="123"/>
      <c r="AA19" s="135">
        <f t="shared" si="8"/>
        <v>117793.4</v>
      </c>
      <c r="AB19" s="123"/>
      <c r="AC19" s="135">
        <f t="shared" si="9"/>
        <v>117793.4</v>
      </c>
      <c r="AD19" s="123"/>
      <c r="AE19" s="135">
        <f t="shared" si="10"/>
        <v>117793.4</v>
      </c>
    </row>
    <row r="20" spans="1:31" x14ac:dyDescent="0.3">
      <c r="A20" s="120" t="s">
        <v>204</v>
      </c>
      <c r="B20" s="120"/>
      <c r="C20" s="138"/>
      <c r="D20" s="120"/>
      <c r="E20" s="120"/>
      <c r="F20" s="120"/>
      <c r="G20" s="120"/>
      <c r="H20" s="120"/>
      <c r="I20" s="123"/>
      <c r="J20" s="134"/>
      <c r="K20" s="133">
        <f t="shared" si="0"/>
        <v>0</v>
      </c>
      <c r="L20" s="123"/>
      <c r="M20" s="123">
        <f t="shared" si="1"/>
        <v>0</v>
      </c>
      <c r="N20" s="123"/>
      <c r="O20" s="123">
        <f>M20+N20</f>
        <v>0</v>
      </c>
      <c r="P20" s="123">
        <v>0</v>
      </c>
      <c r="Q20" s="123">
        <f>O20+P20</f>
        <v>0</v>
      </c>
      <c r="R20" s="123"/>
      <c r="S20" s="123">
        <f>Q20+R20</f>
        <v>0</v>
      </c>
      <c r="T20" s="123"/>
      <c r="U20" s="135">
        <f t="shared" si="5"/>
        <v>0</v>
      </c>
      <c r="V20" s="123"/>
      <c r="W20" s="135">
        <f t="shared" si="6"/>
        <v>0</v>
      </c>
      <c r="X20" s="123"/>
      <c r="Y20" s="135">
        <f t="shared" si="7"/>
        <v>0</v>
      </c>
      <c r="Z20" s="123"/>
      <c r="AA20" s="135">
        <f t="shared" si="8"/>
        <v>0</v>
      </c>
      <c r="AB20" s="123"/>
      <c r="AC20" s="135">
        <f t="shared" si="9"/>
        <v>0</v>
      </c>
      <c r="AD20" s="123"/>
      <c r="AE20" s="135">
        <f t="shared" si="10"/>
        <v>0</v>
      </c>
    </row>
    <row r="21" spans="1:31" x14ac:dyDescent="0.3">
      <c r="B21" s="119" t="s">
        <v>205</v>
      </c>
      <c r="C21" s="138"/>
      <c r="D21" s="120"/>
      <c r="E21" s="120"/>
      <c r="F21" s="120"/>
      <c r="G21" s="120"/>
      <c r="H21" s="120"/>
      <c r="I21" s="140">
        <f>SUM(I8:I20)</f>
        <v>8178712.4100000001</v>
      </c>
      <c r="J21" s="140">
        <f>SUM(J8:J20)</f>
        <v>4448194.3499999996</v>
      </c>
      <c r="K21" s="140">
        <f t="shared" si="0"/>
        <v>12626906.76</v>
      </c>
      <c r="L21" s="140">
        <f>SUM(L8:L20)</f>
        <v>8405031.4399999995</v>
      </c>
      <c r="M21" s="140">
        <f t="shared" si="1"/>
        <v>21031938.199999999</v>
      </c>
      <c r="N21" s="140">
        <f>SUM(N8:N20)</f>
        <v>0</v>
      </c>
      <c r="O21" s="140">
        <f>M21+N21</f>
        <v>21031938.199999999</v>
      </c>
      <c r="P21" s="140">
        <f>SUM(P8:P20)</f>
        <v>0</v>
      </c>
      <c r="Q21" s="140">
        <f>O21+P21</f>
        <v>21031938.199999999</v>
      </c>
      <c r="R21" s="140">
        <f>SUM(R8:R20)</f>
        <v>0</v>
      </c>
      <c r="S21" s="140">
        <f>Q21+R21</f>
        <v>21031938.199999999</v>
      </c>
      <c r="T21" s="140">
        <f>SUM(T8:T20)</f>
        <v>0</v>
      </c>
      <c r="U21" s="140">
        <f>S21+T21</f>
        <v>21031938.199999999</v>
      </c>
      <c r="V21" s="140">
        <f>SUM(V8:V20)</f>
        <v>0</v>
      </c>
      <c r="W21" s="140">
        <f>U21+V21</f>
        <v>21031938.199999999</v>
      </c>
      <c r="X21" s="140">
        <f>SUM(X8:X20)</f>
        <v>0</v>
      </c>
      <c r="Y21" s="140">
        <f>W21+X21</f>
        <v>21031938.199999999</v>
      </c>
      <c r="Z21" s="140">
        <f>SUM(Z8:Z20)</f>
        <v>0</v>
      </c>
      <c r="AA21" s="140">
        <f>Y21+Z21</f>
        <v>21031938.199999999</v>
      </c>
      <c r="AB21" s="140">
        <f>SUM(AB8:AB20)</f>
        <v>0</v>
      </c>
      <c r="AC21" s="140">
        <f>AA21+AB21</f>
        <v>21031938.199999999</v>
      </c>
      <c r="AD21" s="140">
        <f>SUM(AD8:AD20)</f>
        <v>0</v>
      </c>
      <c r="AE21" s="140">
        <f>AC21+AD21</f>
        <v>21031938.199999999</v>
      </c>
    </row>
    <row r="22" spans="1:31" x14ac:dyDescent="0.3">
      <c r="A22" s="120"/>
      <c r="B22" s="120"/>
      <c r="C22" s="138"/>
      <c r="D22" s="120"/>
      <c r="E22" s="120"/>
      <c r="F22" s="120"/>
      <c r="G22" s="120"/>
      <c r="H22" s="120"/>
      <c r="J22" s="134"/>
      <c r="K22" s="13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</row>
    <row r="23" spans="1:31" x14ac:dyDescent="0.3">
      <c r="B23" s="119" t="s">
        <v>206</v>
      </c>
      <c r="C23" s="138"/>
      <c r="D23" s="120"/>
      <c r="E23" s="120"/>
      <c r="F23" s="120"/>
      <c r="G23" s="120"/>
      <c r="H23" s="120"/>
      <c r="I23" s="133"/>
      <c r="J23" s="134"/>
      <c r="K23" s="133"/>
      <c r="L23" s="123"/>
      <c r="M23" s="123"/>
      <c r="N23" s="123"/>
      <c r="O23" s="123"/>
      <c r="P23" s="123" t="s">
        <v>207</v>
      </c>
      <c r="Q23" s="123"/>
      <c r="R23" s="123"/>
      <c r="S23" s="123"/>
      <c r="T23" s="123"/>
      <c r="U23" s="123"/>
      <c r="V23" s="123"/>
      <c r="W23" s="123" t="s">
        <v>97</v>
      </c>
      <c r="X23" s="123"/>
      <c r="Y23" s="123"/>
      <c r="Z23" s="123"/>
      <c r="AA23" s="123"/>
      <c r="AB23" s="123"/>
      <c r="AC23" s="123"/>
      <c r="AD23" s="123"/>
      <c r="AE23" s="123"/>
    </row>
    <row r="24" spans="1:31" x14ac:dyDescent="0.3">
      <c r="A24" s="120" t="s">
        <v>208</v>
      </c>
      <c r="C24" s="138"/>
      <c r="D24" s="120"/>
      <c r="E24" s="120"/>
      <c r="F24" s="120"/>
      <c r="G24" s="120"/>
      <c r="H24" s="120"/>
      <c r="I24" s="141"/>
      <c r="J24" s="142"/>
      <c r="K24" s="143">
        <f t="shared" ref="K24:K38" si="11">I24+J24</f>
        <v>0</v>
      </c>
      <c r="L24" s="144"/>
      <c r="M24" s="145">
        <f t="shared" ref="M24:M48" si="12">K24+L24</f>
        <v>0</v>
      </c>
      <c r="O24" s="142">
        <f t="shared" ref="O24:O50" si="13">SUM(M24:N24)</f>
        <v>0</v>
      </c>
      <c r="P24" s="142"/>
      <c r="Q24" s="142">
        <f t="shared" ref="Q24:Q30" si="14">O24+P24</f>
        <v>0</v>
      </c>
      <c r="R24" s="142"/>
      <c r="S24" s="142">
        <f t="shared" ref="S24:S38" si="15">Q24+R24</f>
        <v>0</v>
      </c>
      <c r="T24" s="144"/>
      <c r="U24" s="142">
        <f t="shared" ref="U24:U38" si="16">SUM(S24:T24)</f>
        <v>0</v>
      </c>
      <c r="V24" s="146"/>
      <c r="W24" s="142">
        <f t="shared" ref="W24:W38" si="17">SUM(U24:V24)</f>
        <v>0</v>
      </c>
      <c r="X24" s="146"/>
      <c r="Y24" s="144">
        <f t="shared" ref="Y24:Y38" si="18">SUM(W24:X24)</f>
        <v>0</v>
      </c>
      <c r="Z24" s="142"/>
      <c r="AA24" s="147">
        <f t="shared" ref="AA24:AA38" si="19">SUM(Y24:Z24)</f>
        <v>0</v>
      </c>
      <c r="AB24" s="145"/>
      <c r="AC24" s="148">
        <f t="shared" ref="AC24:AC38" si="20">SUM(AA24:AB24)</f>
        <v>0</v>
      </c>
      <c r="AD24" s="149"/>
      <c r="AE24" s="147">
        <f t="shared" ref="AE24:AE51" si="21">SUM(AC24:AD24)</f>
        <v>0</v>
      </c>
    </row>
    <row r="25" spans="1:31" x14ac:dyDescent="0.3">
      <c r="A25" s="120" t="s">
        <v>209</v>
      </c>
      <c r="B25" s="119"/>
      <c r="C25" s="138"/>
      <c r="D25" s="120"/>
      <c r="E25" s="120"/>
      <c r="F25" s="120"/>
      <c r="G25" s="120"/>
      <c r="H25" s="120"/>
      <c r="I25" s="150">
        <v>116767.1</v>
      </c>
      <c r="J25" s="151">
        <v>84437.53</v>
      </c>
      <c r="K25" s="150">
        <f t="shared" si="11"/>
        <v>201204.63</v>
      </c>
      <c r="L25" s="150">
        <v>28108.81</v>
      </c>
      <c r="M25" s="151">
        <f t="shared" si="12"/>
        <v>229313.44</v>
      </c>
      <c r="N25" s="129"/>
      <c r="O25" s="142">
        <f t="shared" si="13"/>
        <v>229313.44</v>
      </c>
      <c r="P25" s="152"/>
      <c r="Q25" s="152">
        <f t="shared" si="14"/>
        <v>229313.44</v>
      </c>
      <c r="R25" s="151"/>
      <c r="S25" s="153">
        <f t="shared" si="15"/>
        <v>229313.44</v>
      </c>
      <c r="T25" s="154"/>
      <c r="U25" s="142">
        <f t="shared" si="16"/>
        <v>229313.44</v>
      </c>
      <c r="V25" s="150"/>
      <c r="W25" s="142">
        <f t="shared" si="17"/>
        <v>229313.44</v>
      </c>
      <c r="X25" s="154"/>
      <c r="Y25" s="144">
        <f t="shared" si="18"/>
        <v>229313.44</v>
      </c>
      <c r="Z25" s="151"/>
      <c r="AA25" s="147">
        <f t="shared" si="19"/>
        <v>229313.44</v>
      </c>
      <c r="AB25" s="151"/>
      <c r="AC25" s="148">
        <f t="shared" si="20"/>
        <v>229313.44</v>
      </c>
      <c r="AD25" s="150"/>
      <c r="AE25" s="147">
        <f t="shared" si="21"/>
        <v>229313.44</v>
      </c>
    </row>
    <row r="26" spans="1:31" x14ac:dyDescent="0.3">
      <c r="A26" s="120" t="s">
        <v>210</v>
      </c>
      <c r="C26" s="120"/>
      <c r="D26" s="120"/>
      <c r="E26" s="120"/>
      <c r="F26" s="120"/>
      <c r="G26" s="120"/>
      <c r="H26" s="120"/>
      <c r="I26" s="133"/>
      <c r="J26" s="155"/>
      <c r="K26" s="133">
        <f t="shared" si="11"/>
        <v>0</v>
      </c>
      <c r="L26" s="123"/>
      <c r="M26" s="156">
        <f t="shared" si="12"/>
        <v>0</v>
      </c>
      <c r="N26" s="123"/>
      <c r="O26" s="142">
        <f t="shared" si="13"/>
        <v>0</v>
      </c>
      <c r="P26" s="123"/>
      <c r="Q26" s="123">
        <f t="shared" si="14"/>
        <v>0</v>
      </c>
      <c r="R26" s="156"/>
      <c r="S26" s="157">
        <f t="shared" si="15"/>
        <v>0</v>
      </c>
      <c r="T26" s="158"/>
      <c r="U26" s="142">
        <f t="shared" si="16"/>
        <v>0</v>
      </c>
      <c r="V26" s="123"/>
      <c r="W26" s="142">
        <f t="shared" si="17"/>
        <v>0</v>
      </c>
      <c r="X26" s="158"/>
      <c r="Y26" s="144">
        <f t="shared" si="18"/>
        <v>0</v>
      </c>
      <c r="Z26" s="156"/>
      <c r="AA26" s="147">
        <f t="shared" si="19"/>
        <v>0</v>
      </c>
      <c r="AB26" s="156"/>
      <c r="AC26" s="148">
        <f t="shared" si="20"/>
        <v>0</v>
      </c>
      <c r="AD26" s="123"/>
      <c r="AE26" s="147">
        <f t="shared" si="21"/>
        <v>0</v>
      </c>
    </row>
    <row r="27" spans="1:31" x14ac:dyDescent="0.3">
      <c r="A27" s="120" t="s">
        <v>211</v>
      </c>
      <c r="B27" s="120"/>
      <c r="C27" s="138"/>
      <c r="D27" s="120"/>
      <c r="E27" s="120"/>
      <c r="F27" s="120"/>
      <c r="G27" s="120"/>
      <c r="H27" s="120"/>
      <c r="I27" s="150"/>
      <c r="J27" s="155"/>
      <c r="K27" s="133">
        <f t="shared" si="11"/>
        <v>0</v>
      </c>
      <c r="L27" s="123"/>
      <c r="M27" s="156">
        <f t="shared" si="12"/>
        <v>0</v>
      </c>
      <c r="N27" s="123"/>
      <c r="O27" s="142">
        <f t="shared" si="13"/>
        <v>0</v>
      </c>
      <c r="P27" s="123"/>
      <c r="Q27" s="123">
        <f t="shared" si="14"/>
        <v>0</v>
      </c>
      <c r="R27" s="157"/>
      <c r="S27" s="157">
        <f t="shared" si="15"/>
        <v>0</v>
      </c>
      <c r="T27" s="158"/>
      <c r="U27" s="142">
        <f t="shared" si="16"/>
        <v>0</v>
      </c>
      <c r="V27" s="123"/>
      <c r="W27" s="142">
        <f t="shared" si="17"/>
        <v>0</v>
      </c>
      <c r="X27" s="158"/>
      <c r="Y27" s="144">
        <f t="shared" si="18"/>
        <v>0</v>
      </c>
      <c r="Z27" s="156"/>
      <c r="AA27" s="147">
        <f t="shared" si="19"/>
        <v>0</v>
      </c>
      <c r="AB27" s="156"/>
      <c r="AC27" s="148">
        <f t="shared" si="20"/>
        <v>0</v>
      </c>
      <c r="AD27" s="123"/>
      <c r="AE27" s="147">
        <f t="shared" si="21"/>
        <v>0</v>
      </c>
    </row>
    <row r="28" spans="1:31" x14ac:dyDescent="0.3">
      <c r="A28" s="120" t="s">
        <v>212</v>
      </c>
      <c r="B28" s="120"/>
      <c r="C28" s="138"/>
      <c r="D28" s="120"/>
      <c r="E28" s="120"/>
      <c r="F28" s="120"/>
      <c r="G28" s="120"/>
      <c r="H28" s="120"/>
      <c r="I28" s="133"/>
      <c r="J28" s="155"/>
      <c r="K28" s="133">
        <f t="shared" si="11"/>
        <v>0</v>
      </c>
      <c r="L28" s="123"/>
      <c r="M28" s="156">
        <f t="shared" si="12"/>
        <v>0</v>
      </c>
      <c r="N28" s="123"/>
      <c r="O28" s="142">
        <f t="shared" si="13"/>
        <v>0</v>
      </c>
      <c r="P28" s="123"/>
      <c r="Q28" s="123">
        <f t="shared" si="14"/>
        <v>0</v>
      </c>
      <c r="R28" s="157"/>
      <c r="S28" s="157">
        <f t="shared" si="15"/>
        <v>0</v>
      </c>
      <c r="T28" s="158"/>
      <c r="U28" s="142">
        <f t="shared" si="16"/>
        <v>0</v>
      </c>
      <c r="V28" s="123"/>
      <c r="W28" s="142">
        <f t="shared" si="17"/>
        <v>0</v>
      </c>
      <c r="X28" s="158"/>
      <c r="Y28" s="144">
        <f t="shared" si="18"/>
        <v>0</v>
      </c>
      <c r="Z28" s="156"/>
      <c r="AA28" s="147">
        <f t="shared" si="19"/>
        <v>0</v>
      </c>
      <c r="AB28" s="156"/>
      <c r="AC28" s="148">
        <f t="shared" si="20"/>
        <v>0</v>
      </c>
      <c r="AD28" s="123"/>
      <c r="AE28" s="147">
        <f t="shared" si="21"/>
        <v>0</v>
      </c>
    </row>
    <row r="29" spans="1:31" x14ac:dyDescent="0.3">
      <c r="A29" s="120" t="s">
        <v>213</v>
      </c>
      <c r="B29" s="120"/>
      <c r="C29" s="138"/>
      <c r="D29" s="120"/>
      <c r="E29" s="120"/>
      <c r="F29" s="120"/>
      <c r="G29" s="120"/>
      <c r="H29" s="120"/>
      <c r="I29" s="133"/>
      <c r="J29" s="155">
        <v>26005669.940000001</v>
      </c>
      <c r="K29" s="133">
        <f t="shared" si="11"/>
        <v>26005669.940000001</v>
      </c>
      <c r="L29" s="123">
        <v>5875387.54</v>
      </c>
      <c r="M29" s="156">
        <f t="shared" si="12"/>
        <v>31881057.48</v>
      </c>
      <c r="N29" s="123"/>
      <c r="O29" s="142">
        <f t="shared" si="13"/>
        <v>31881057.48</v>
      </c>
      <c r="P29" s="123"/>
      <c r="Q29" s="123">
        <f t="shared" si="14"/>
        <v>31881057.48</v>
      </c>
      <c r="R29" s="157"/>
      <c r="S29" s="157">
        <f t="shared" si="15"/>
        <v>31881057.48</v>
      </c>
      <c r="T29" s="158"/>
      <c r="U29" s="142">
        <f t="shared" si="16"/>
        <v>31881057.48</v>
      </c>
      <c r="V29" s="123"/>
      <c r="W29" s="142">
        <f t="shared" si="17"/>
        <v>31881057.48</v>
      </c>
      <c r="X29" s="123"/>
      <c r="Y29" s="144">
        <f t="shared" si="18"/>
        <v>31881057.48</v>
      </c>
      <c r="Z29" s="156"/>
      <c r="AA29" s="147">
        <f t="shared" si="19"/>
        <v>31881057.48</v>
      </c>
      <c r="AB29" s="156"/>
      <c r="AC29" s="148">
        <f t="shared" si="20"/>
        <v>31881057.48</v>
      </c>
      <c r="AD29" s="123"/>
      <c r="AE29" s="147">
        <f t="shared" si="21"/>
        <v>31881057.48</v>
      </c>
    </row>
    <row r="30" spans="1:31" x14ac:dyDescent="0.3">
      <c r="A30" s="120" t="s">
        <v>214</v>
      </c>
      <c r="B30" s="120"/>
      <c r="C30" s="138"/>
      <c r="D30" s="120"/>
      <c r="E30" s="120"/>
      <c r="F30" s="120"/>
      <c r="G30" s="120"/>
      <c r="H30" s="120"/>
      <c r="I30" s="133"/>
      <c r="J30" s="155">
        <v>5110</v>
      </c>
      <c r="K30" s="133">
        <f t="shared" si="11"/>
        <v>5110</v>
      </c>
      <c r="L30" s="123">
        <v>7220</v>
      </c>
      <c r="M30" s="156">
        <f t="shared" si="12"/>
        <v>12330</v>
      </c>
      <c r="N30" s="123"/>
      <c r="O30" s="142">
        <f t="shared" si="13"/>
        <v>12330</v>
      </c>
      <c r="P30" s="123"/>
      <c r="Q30" s="123">
        <f t="shared" si="14"/>
        <v>12330</v>
      </c>
      <c r="R30" s="157"/>
      <c r="S30" s="157">
        <f t="shared" si="15"/>
        <v>12330</v>
      </c>
      <c r="T30" s="158"/>
      <c r="U30" s="142">
        <f t="shared" si="16"/>
        <v>12330</v>
      </c>
      <c r="V30" s="123"/>
      <c r="W30" s="142">
        <f t="shared" si="17"/>
        <v>12330</v>
      </c>
      <c r="X30" s="158"/>
      <c r="Y30" s="144">
        <f t="shared" si="18"/>
        <v>12330</v>
      </c>
      <c r="Z30" s="156"/>
      <c r="AA30" s="147">
        <f t="shared" si="19"/>
        <v>12330</v>
      </c>
      <c r="AB30" s="156"/>
      <c r="AC30" s="148">
        <f t="shared" si="20"/>
        <v>12330</v>
      </c>
      <c r="AD30" s="123"/>
      <c r="AE30" s="147">
        <f t="shared" si="21"/>
        <v>12330</v>
      </c>
    </row>
    <row r="31" spans="1:31" x14ac:dyDescent="0.3">
      <c r="A31" s="120" t="s">
        <v>215</v>
      </c>
      <c r="B31" s="120"/>
      <c r="C31" s="138"/>
      <c r="D31" s="120"/>
      <c r="E31" s="120"/>
      <c r="F31" s="120"/>
      <c r="G31" s="120"/>
      <c r="H31" s="120"/>
      <c r="I31" s="133">
        <v>7130</v>
      </c>
      <c r="J31" s="155"/>
      <c r="K31" s="133">
        <f t="shared" si="11"/>
        <v>7130</v>
      </c>
      <c r="L31" s="123">
        <v>5708</v>
      </c>
      <c r="M31" s="156">
        <f t="shared" si="12"/>
        <v>12838</v>
      </c>
      <c r="N31" s="123"/>
      <c r="O31" s="142">
        <f t="shared" si="13"/>
        <v>12838</v>
      </c>
      <c r="P31" s="123"/>
      <c r="Q31" s="123"/>
      <c r="R31" s="157"/>
      <c r="S31" s="157">
        <f t="shared" si="15"/>
        <v>0</v>
      </c>
      <c r="T31" s="158"/>
      <c r="U31" s="142">
        <f t="shared" si="16"/>
        <v>0</v>
      </c>
      <c r="V31" s="123"/>
      <c r="W31" s="142">
        <f t="shared" si="17"/>
        <v>0</v>
      </c>
      <c r="X31" s="158"/>
      <c r="Y31" s="144">
        <f t="shared" si="18"/>
        <v>0</v>
      </c>
      <c r="Z31" s="156"/>
      <c r="AA31" s="147">
        <f t="shared" si="19"/>
        <v>0</v>
      </c>
      <c r="AB31" s="156"/>
      <c r="AC31" s="148">
        <f t="shared" si="20"/>
        <v>0</v>
      </c>
      <c r="AD31" s="123"/>
      <c r="AE31" s="147">
        <f t="shared" si="21"/>
        <v>0</v>
      </c>
    </row>
    <row r="32" spans="1:31" x14ac:dyDescent="0.3">
      <c r="A32" s="120" t="s">
        <v>216</v>
      </c>
      <c r="B32" s="120"/>
      <c r="C32" s="138"/>
      <c r="D32" s="120"/>
      <c r="E32" s="120"/>
      <c r="F32" s="120"/>
      <c r="G32" s="120"/>
      <c r="H32" s="120"/>
      <c r="I32" s="133"/>
      <c r="J32" s="155"/>
      <c r="K32" s="133">
        <f t="shared" si="11"/>
        <v>0</v>
      </c>
      <c r="L32" s="123"/>
      <c r="M32" s="156">
        <f t="shared" si="12"/>
        <v>0</v>
      </c>
      <c r="N32" s="123"/>
      <c r="O32" s="142">
        <f t="shared" si="13"/>
        <v>0</v>
      </c>
      <c r="P32" s="123"/>
      <c r="Q32" s="123">
        <f t="shared" ref="Q32:Q38" si="22">O32+P32</f>
        <v>0</v>
      </c>
      <c r="R32" s="157"/>
      <c r="S32" s="157">
        <f t="shared" si="15"/>
        <v>0</v>
      </c>
      <c r="T32" s="158"/>
      <c r="U32" s="142">
        <f t="shared" si="16"/>
        <v>0</v>
      </c>
      <c r="V32" s="123"/>
      <c r="W32" s="142">
        <f t="shared" si="17"/>
        <v>0</v>
      </c>
      <c r="X32" s="158"/>
      <c r="Y32" s="144">
        <f t="shared" si="18"/>
        <v>0</v>
      </c>
      <c r="Z32" s="156"/>
      <c r="AA32" s="147">
        <f t="shared" si="19"/>
        <v>0</v>
      </c>
      <c r="AB32" s="156"/>
      <c r="AC32" s="148">
        <f t="shared" si="20"/>
        <v>0</v>
      </c>
      <c r="AD32" s="123"/>
      <c r="AE32" s="147">
        <f t="shared" si="21"/>
        <v>0</v>
      </c>
    </row>
    <row r="33" spans="1:31" x14ac:dyDescent="0.3">
      <c r="A33" s="120" t="s">
        <v>217</v>
      </c>
      <c r="B33" s="120"/>
      <c r="C33" s="138"/>
      <c r="D33" s="120"/>
      <c r="E33" s="120"/>
      <c r="F33" s="120"/>
      <c r="G33" s="120"/>
      <c r="H33" s="120"/>
      <c r="I33" s="133"/>
      <c r="J33" s="155"/>
      <c r="K33" s="133">
        <f t="shared" si="11"/>
        <v>0</v>
      </c>
      <c r="L33" s="123"/>
      <c r="M33" s="156">
        <f t="shared" si="12"/>
        <v>0</v>
      </c>
      <c r="N33" s="123"/>
      <c r="O33" s="142">
        <f t="shared" si="13"/>
        <v>0</v>
      </c>
      <c r="P33" s="123"/>
      <c r="Q33" s="123">
        <f t="shared" si="22"/>
        <v>0</v>
      </c>
      <c r="R33" s="157"/>
      <c r="S33" s="157">
        <f t="shared" si="15"/>
        <v>0</v>
      </c>
      <c r="T33" s="158"/>
      <c r="U33" s="142">
        <f t="shared" si="16"/>
        <v>0</v>
      </c>
      <c r="V33" s="123"/>
      <c r="W33" s="142">
        <f t="shared" si="17"/>
        <v>0</v>
      </c>
      <c r="X33" s="158"/>
      <c r="Y33" s="144">
        <f t="shared" si="18"/>
        <v>0</v>
      </c>
      <c r="Z33" s="156"/>
      <c r="AA33" s="147">
        <f t="shared" si="19"/>
        <v>0</v>
      </c>
      <c r="AB33" s="156"/>
      <c r="AC33" s="148">
        <f t="shared" si="20"/>
        <v>0</v>
      </c>
      <c r="AD33" s="123"/>
      <c r="AE33" s="147">
        <f t="shared" si="21"/>
        <v>0</v>
      </c>
    </row>
    <row r="34" spans="1:31" x14ac:dyDescent="0.3">
      <c r="A34" s="120" t="s">
        <v>218</v>
      </c>
      <c r="B34" s="120"/>
      <c r="C34" s="138"/>
      <c r="D34" s="120"/>
      <c r="E34" s="120"/>
      <c r="F34" s="120"/>
      <c r="G34" s="120"/>
      <c r="H34" s="120"/>
      <c r="I34" s="133"/>
      <c r="J34" s="155"/>
      <c r="K34" s="133">
        <f t="shared" si="11"/>
        <v>0</v>
      </c>
      <c r="L34" s="123"/>
      <c r="M34" s="156">
        <f t="shared" si="12"/>
        <v>0</v>
      </c>
      <c r="N34" s="123"/>
      <c r="O34" s="142">
        <f t="shared" si="13"/>
        <v>0</v>
      </c>
      <c r="P34" s="123"/>
      <c r="Q34" s="123">
        <f t="shared" si="22"/>
        <v>0</v>
      </c>
      <c r="R34" s="157"/>
      <c r="S34" s="157">
        <f t="shared" si="15"/>
        <v>0</v>
      </c>
      <c r="T34" s="158"/>
      <c r="U34" s="142">
        <f t="shared" si="16"/>
        <v>0</v>
      </c>
      <c r="V34" s="123"/>
      <c r="W34" s="142">
        <f t="shared" si="17"/>
        <v>0</v>
      </c>
      <c r="X34" s="158"/>
      <c r="Y34" s="144">
        <f t="shared" si="18"/>
        <v>0</v>
      </c>
      <c r="Z34" s="156"/>
      <c r="AA34" s="147">
        <f t="shared" si="19"/>
        <v>0</v>
      </c>
      <c r="AB34" s="156"/>
      <c r="AC34" s="148">
        <f t="shared" si="20"/>
        <v>0</v>
      </c>
      <c r="AD34" s="123"/>
      <c r="AE34" s="147">
        <f t="shared" si="21"/>
        <v>0</v>
      </c>
    </row>
    <row r="35" spans="1:31" x14ac:dyDescent="0.3">
      <c r="A35" s="120" t="s">
        <v>219</v>
      </c>
      <c r="B35" s="120"/>
      <c r="C35" s="138"/>
      <c r="D35" s="120"/>
      <c r="E35" s="120"/>
      <c r="F35" s="120"/>
      <c r="G35" s="120"/>
      <c r="H35" s="120"/>
      <c r="I35" s="133">
        <v>20000</v>
      </c>
      <c r="J35" s="155">
        <v>15438</v>
      </c>
      <c r="K35" s="133">
        <f t="shared" si="11"/>
        <v>35438</v>
      </c>
      <c r="L35" s="123">
        <v>205134.16</v>
      </c>
      <c r="M35" s="156">
        <f t="shared" si="12"/>
        <v>240572.16</v>
      </c>
      <c r="N35" s="123"/>
      <c r="O35" s="142">
        <f t="shared" si="13"/>
        <v>240572.16</v>
      </c>
      <c r="P35" s="123"/>
      <c r="Q35" s="123">
        <f t="shared" si="22"/>
        <v>240572.16</v>
      </c>
      <c r="R35" s="157"/>
      <c r="S35" s="157">
        <f t="shared" si="15"/>
        <v>240572.16</v>
      </c>
      <c r="T35" s="158"/>
      <c r="U35" s="142">
        <f t="shared" si="16"/>
        <v>240572.16</v>
      </c>
      <c r="V35" s="123"/>
      <c r="W35" s="142">
        <f t="shared" si="17"/>
        <v>240572.16</v>
      </c>
      <c r="X35" s="158"/>
      <c r="Y35" s="144">
        <f t="shared" si="18"/>
        <v>240572.16</v>
      </c>
      <c r="Z35" s="156"/>
      <c r="AA35" s="147">
        <f t="shared" si="19"/>
        <v>240572.16</v>
      </c>
      <c r="AB35" s="156"/>
      <c r="AC35" s="148">
        <f t="shared" si="20"/>
        <v>240572.16</v>
      </c>
      <c r="AD35" s="123"/>
      <c r="AE35" s="147">
        <f t="shared" si="21"/>
        <v>240572.16</v>
      </c>
    </row>
    <row r="36" spans="1:31" x14ac:dyDescent="0.3">
      <c r="A36" s="120" t="s">
        <v>220</v>
      </c>
      <c r="B36" s="120"/>
      <c r="C36" s="138"/>
      <c r="D36" s="120"/>
      <c r="E36" s="120"/>
      <c r="F36" s="120"/>
      <c r="G36" s="120"/>
      <c r="H36" s="120"/>
      <c r="I36" s="133"/>
      <c r="J36" s="155"/>
      <c r="K36" s="133">
        <f t="shared" si="11"/>
        <v>0</v>
      </c>
      <c r="L36" s="123"/>
      <c r="M36" s="156">
        <f t="shared" si="12"/>
        <v>0</v>
      </c>
      <c r="N36" s="123"/>
      <c r="O36" s="142">
        <f t="shared" si="13"/>
        <v>0</v>
      </c>
      <c r="P36" s="123"/>
      <c r="Q36" s="123">
        <f t="shared" si="22"/>
        <v>0</v>
      </c>
      <c r="R36" s="157"/>
      <c r="S36" s="157">
        <f t="shared" si="15"/>
        <v>0</v>
      </c>
      <c r="T36" s="158"/>
      <c r="U36" s="142">
        <f t="shared" si="16"/>
        <v>0</v>
      </c>
      <c r="V36" s="123"/>
      <c r="W36" s="142">
        <f t="shared" si="17"/>
        <v>0</v>
      </c>
      <c r="X36" s="158"/>
      <c r="Y36" s="144">
        <f t="shared" si="18"/>
        <v>0</v>
      </c>
      <c r="Z36" s="156"/>
      <c r="AA36" s="147">
        <f t="shared" si="19"/>
        <v>0</v>
      </c>
      <c r="AB36" s="156"/>
      <c r="AC36" s="148">
        <f t="shared" si="20"/>
        <v>0</v>
      </c>
      <c r="AD36" s="123"/>
      <c r="AE36" s="147">
        <f t="shared" si="21"/>
        <v>0</v>
      </c>
    </row>
    <row r="37" spans="1:31" x14ac:dyDescent="0.3">
      <c r="A37" s="120" t="s">
        <v>221</v>
      </c>
      <c r="B37" s="120"/>
      <c r="C37" s="138"/>
      <c r="D37" s="120"/>
      <c r="E37" s="120"/>
      <c r="F37" s="120"/>
      <c r="G37" s="120"/>
      <c r="H37" s="120"/>
      <c r="I37" s="133"/>
      <c r="J37" s="155"/>
      <c r="K37" s="133">
        <f t="shared" si="11"/>
        <v>0</v>
      </c>
      <c r="L37" s="123"/>
      <c r="M37" s="156">
        <f t="shared" si="12"/>
        <v>0</v>
      </c>
      <c r="N37" s="123"/>
      <c r="O37" s="142">
        <f t="shared" si="13"/>
        <v>0</v>
      </c>
      <c r="P37" s="123"/>
      <c r="Q37" s="123">
        <f t="shared" si="22"/>
        <v>0</v>
      </c>
      <c r="R37" s="157"/>
      <c r="S37" s="157">
        <f t="shared" si="15"/>
        <v>0</v>
      </c>
      <c r="T37" s="158"/>
      <c r="U37" s="142">
        <f t="shared" si="16"/>
        <v>0</v>
      </c>
      <c r="V37" s="123"/>
      <c r="W37" s="142">
        <f t="shared" si="17"/>
        <v>0</v>
      </c>
      <c r="X37" s="158"/>
      <c r="Y37" s="144">
        <f t="shared" si="18"/>
        <v>0</v>
      </c>
      <c r="Z37" s="156" t="s">
        <v>222</v>
      </c>
      <c r="AA37" s="147">
        <f t="shared" si="19"/>
        <v>0</v>
      </c>
      <c r="AB37" s="156"/>
      <c r="AC37" s="148">
        <f t="shared" si="20"/>
        <v>0</v>
      </c>
      <c r="AD37" s="123"/>
      <c r="AE37" s="147">
        <f t="shared" si="21"/>
        <v>0</v>
      </c>
    </row>
    <row r="38" spans="1:31" x14ac:dyDescent="0.3">
      <c r="A38" s="120" t="s">
        <v>223</v>
      </c>
      <c r="B38" s="120"/>
      <c r="C38" s="138"/>
      <c r="D38" s="120"/>
      <c r="E38" s="120"/>
      <c r="F38" s="120"/>
      <c r="G38" s="120"/>
      <c r="H38" s="120"/>
      <c r="I38" s="133"/>
      <c r="J38" s="155"/>
      <c r="K38" s="133">
        <f t="shared" si="11"/>
        <v>0</v>
      </c>
      <c r="L38" s="123"/>
      <c r="M38" s="123">
        <f t="shared" si="12"/>
        <v>0</v>
      </c>
      <c r="N38" s="123"/>
      <c r="O38" s="142">
        <f t="shared" si="13"/>
        <v>0</v>
      </c>
      <c r="P38" s="123"/>
      <c r="Q38" s="123">
        <f t="shared" si="22"/>
        <v>0</v>
      </c>
      <c r="R38" s="157"/>
      <c r="S38" s="157">
        <f t="shared" si="15"/>
        <v>0</v>
      </c>
      <c r="T38" s="159"/>
      <c r="U38" s="142">
        <f t="shared" si="16"/>
        <v>0</v>
      </c>
      <c r="V38" s="123"/>
      <c r="W38" s="142">
        <f t="shared" si="17"/>
        <v>0</v>
      </c>
      <c r="X38" s="123" t="s">
        <v>224</v>
      </c>
      <c r="Y38" s="144">
        <f t="shared" si="18"/>
        <v>0</v>
      </c>
      <c r="Z38" s="156" t="s">
        <v>97</v>
      </c>
      <c r="AA38" s="147">
        <f t="shared" si="19"/>
        <v>0</v>
      </c>
      <c r="AB38" s="156" t="s">
        <v>97</v>
      </c>
      <c r="AC38" s="148">
        <f t="shared" si="20"/>
        <v>0</v>
      </c>
      <c r="AD38" s="123"/>
      <c r="AE38" s="147">
        <f t="shared" si="21"/>
        <v>0</v>
      </c>
    </row>
    <row r="39" spans="1:31" x14ac:dyDescent="0.3">
      <c r="A39" s="120" t="s">
        <v>225</v>
      </c>
      <c r="B39" s="120"/>
      <c r="C39" s="138"/>
      <c r="D39" s="120"/>
      <c r="E39" s="120"/>
      <c r="F39" s="120"/>
      <c r="G39" s="120"/>
      <c r="H39" s="120"/>
      <c r="I39" s="133"/>
      <c r="J39" s="155"/>
      <c r="K39" s="133"/>
      <c r="L39" s="123"/>
      <c r="M39" s="123">
        <f t="shared" si="12"/>
        <v>0</v>
      </c>
      <c r="N39" s="123"/>
      <c r="O39" s="142">
        <f t="shared" si="13"/>
        <v>0</v>
      </c>
      <c r="P39" s="123"/>
      <c r="Q39" s="123"/>
      <c r="R39" s="157"/>
      <c r="S39" s="157"/>
      <c r="T39" s="159"/>
      <c r="U39" s="142"/>
      <c r="V39" s="123"/>
      <c r="W39" s="142"/>
      <c r="X39" s="123"/>
      <c r="Y39" s="160"/>
      <c r="Z39" s="156"/>
      <c r="AA39" s="147"/>
      <c r="AB39" s="156"/>
      <c r="AC39" s="148"/>
      <c r="AD39" s="123"/>
      <c r="AE39" s="147">
        <f t="shared" si="21"/>
        <v>0</v>
      </c>
    </row>
    <row r="40" spans="1:31" x14ac:dyDescent="0.3">
      <c r="B40" s="120"/>
      <c r="C40" s="138" t="s">
        <v>226</v>
      </c>
      <c r="D40" s="120"/>
      <c r="E40" s="120"/>
      <c r="F40" s="120"/>
      <c r="G40" s="120"/>
      <c r="H40" s="120"/>
      <c r="I40" s="133"/>
      <c r="J40" s="155"/>
      <c r="K40" s="133">
        <f>I40+J40</f>
        <v>0</v>
      </c>
      <c r="L40" s="123"/>
      <c r="M40" s="123">
        <f t="shared" si="12"/>
        <v>0</v>
      </c>
      <c r="N40" s="123"/>
      <c r="O40" s="142">
        <f t="shared" si="13"/>
        <v>0</v>
      </c>
      <c r="P40" s="123"/>
      <c r="Q40" s="123"/>
      <c r="R40" s="157"/>
      <c r="S40" s="157"/>
      <c r="T40" s="159"/>
      <c r="U40" s="142">
        <f>SUM(S40:T40)</f>
        <v>0</v>
      </c>
      <c r="V40" s="123"/>
      <c r="W40" s="142">
        <f>SUM(U40:V40)</f>
        <v>0</v>
      </c>
      <c r="X40" s="123"/>
      <c r="Y40" s="160">
        <f>SUM(W40:X40)</f>
        <v>0</v>
      </c>
      <c r="Z40" s="156"/>
      <c r="AA40" s="147">
        <f>SUM(Y40:Z40)</f>
        <v>0</v>
      </c>
      <c r="AB40" s="156"/>
      <c r="AC40" s="148">
        <f>SUM(AA40:AB40)</f>
        <v>0</v>
      </c>
      <c r="AD40" s="123"/>
      <c r="AE40" s="147">
        <f t="shared" si="21"/>
        <v>0</v>
      </c>
    </row>
    <row r="41" spans="1:31" x14ac:dyDescent="0.3">
      <c r="A41" s="120" t="s">
        <v>227</v>
      </c>
      <c r="B41" s="120"/>
      <c r="C41" s="138"/>
      <c r="D41" s="120"/>
      <c r="E41" s="120"/>
      <c r="F41" s="120"/>
      <c r="G41" s="120"/>
      <c r="H41" s="120"/>
      <c r="I41" s="133"/>
      <c r="J41" s="155"/>
      <c r="K41" s="133">
        <f>I41+J41</f>
        <v>0</v>
      </c>
      <c r="L41" s="123"/>
      <c r="M41" s="123">
        <f t="shared" si="12"/>
        <v>0</v>
      </c>
      <c r="N41" s="123"/>
      <c r="O41" s="142">
        <f t="shared" si="13"/>
        <v>0</v>
      </c>
      <c r="P41" s="123"/>
      <c r="Q41" s="123"/>
      <c r="R41" s="157"/>
      <c r="S41" s="157"/>
      <c r="T41" s="159"/>
      <c r="U41" s="142">
        <f>SUM(S41:T41)</f>
        <v>0</v>
      </c>
      <c r="V41" s="161"/>
      <c r="W41" s="142">
        <f>SUM(U41:V41)</f>
        <v>0</v>
      </c>
      <c r="X41" s="123"/>
      <c r="Y41" s="160">
        <f>SUM(W41:X41)</f>
        <v>0</v>
      </c>
      <c r="Z41" s="156"/>
      <c r="AA41" s="147">
        <f>SUM(Y41:Z41)</f>
        <v>0</v>
      </c>
      <c r="AB41" s="156"/>
      <c r="AC41" s="148">
        <f>SUM(AA41:AB41)</f>
        <v>0</v>
      </c>
      <c r="AD41" s="123"/>
      <c r="AE41" s="147">
        <f t="shared" si="21"/>
        <v>0</v>
      </c>
    </row>
    <row r="42" spans="1:31" x14ac:dyDescent="0.3">
      <c r="A42" s="120" t="s">
        <v>228</v>
      </c>
      <c r="B42" s="120"/>
      <c r="C42" s="138"/>
      <c r="D42" s="120"/>
      <c r="E42" s="120"/>
      <c r="F42" s="120"/>
      <c r="G42" s="120"/>
      <c r="H42" s="120"/>
      <c r="I42" s="133"/>
      <c r="J42" s="155"/>
      <c r="K42" s="133"/>
      <c r="L42" s="123"/>
      <c r="M42" s="123">
        <f t="shared" si="12"/>
        <v>0</v>
      </c>
      <c r="N42" s="123"/>
      <c r="O42" s="142">
        <f t="shared" si="13"/>
        <v>0</v>
      </c>
      <c r="P42" s="123"/>
      <c r="Q42" s="123"/>
      <c r="R42" s="157"/>
      <c r="S42" s="157"/>
      <c r="T42" s="159"/>
      <c r="U42" s="142"/>
      <c r="V42" s="123"/>
      <c r="W42" s="142"/>
      <c r="X42" s="123"/>
      <c r="Y42" s="160"/>
      <c r="Z42" s="156"/>
      <c r="AA42" s="147"/>
      <c r="AB42" s="156"/>
      <c r="AC42" s="148"/>
      <c r="AD42" s="123"/>
      <c r="AE42" s="147">
        <f t="shared" si="21"/>
        <v>0</v>
      </c>
    </row>
    <row r="43" spans="1:31" x14ac:dyDescent="0.3">
      <c r="A43" s="120"/>
      <c r="B43" s="120"/>
      <c r="C43" s="138" t="s">
        <v>229</v>
      </c>
      <c r="D43" s="120"/>
      <c r="E43" s="120"/>
      <c r="F43" s="120"/>
      <c r="G43" s="120"/>
      <c r="H43" s="120"/>
      <c r="I43" s="133"/>
      <c r="J43" s="162"/>
      <c r="K43" s="133">
        <f>I43+J43</f>
        <v>0</v>
      </c>
      <c r="L43" s="123"/>
      <c r="M43" s="123">
        <f t="shared" si="12"/>
        <v>0</v>
      </c>
      <c r="N43" s="123"/>
      <c r="O43" s="142">
        <f t="shared" si="13"/>
        <v>0</v>
      </c>
      <c r="P43" s="123"/>
      <c r="Q43" s="123">
        <f t="shared" ref="Q43:Q48" si="23">O43+P43</f>
        <v>0</v>
      </c>
      <c r="R43" s="157"/>
      <c r="S43" s="157">
        <f t="shared" ref="S43:S48" si="24">Q43+R43</f>
        <v>0</v>
      </c>
      <c r="T43" s="159"/>
      <c r="U43" s="142">
        <f t="shared" ref="U43:U50" si="25">SUM(S43:T43)</f>
        <v>0</v>
      </c>
      <c r="V43" s="123"/>
      <c r="W43" s="142">
        <f t="shared" ref="W43:W50" si="26">SUM(U43:V43)</f>
        <v>0</v>
      </c>
      <c r="X43" s="123"/>
      <c r="Y43" s="160">
        <f t="shared" ref="Y43:Y50" si="27">SUM(W43:X43)</f>
        <v>0</v>
      </c>
      <c r="Z43" s="156"/>
      <c r="AA43" s="147">
        <f t="shared" ref="AA43:AA50" si="28">SUM(Y43:Z43)</f>
        <v>0</v>
      </c>
      <c r="AB43" s="156"/>
      <c r="AC43" s="148">
        <f t="shared" ref="AC43:AC50" si="29">SUM(AA43:AB43)</f>
        <v>0</v>
      </c>
      <c r="AD43" s="123"/>
      <c r="AE43" s="147">
        <f t="shared" si="21"/>
        <v>0</v>
      </c>
    </row>
    <row r="44" spans="1:31" x14ac:dyDescent="0.3">
      <c r="A44" s="120" t="s">
        <v>230</v>
      </c>
      <c r="B44" s="120"/>
      <c r="C44" s="138"/>
      <c r="D44" s="120"/>
      <c r="E44" s="120"/>
      <c r="F44" s="120"/>
      <c r="G44" s="120"/>
      <c r="H44" s="120"/>
      <c r="I44" s="133">
        <f>490409.83+7130</f>
        <v>497539.83</v>
      </c>
      <c r="J44" s="155">
        <v>18204</v>
      </c>
      <c r="K44" s="133">
        <f>I44+J44</f>
        <v>515743.83</v>
      </c>
      <c r="L44" s="123">
        <v>18750</v>
      </c>
      <c r="M44" s="123">
        <f t="shared" si="12"/>
        <v>534493.83000000007</v>
      </c>
      <c r="N44" s="123"/>
      <c r="O44" s="142">
        <f t="shared" si="13"/>
        <v>534493.83000000007</v>
      </c>
      <c r="P44" s="123"/>
      <c r="Q44" s="123">
        <f t="shared" si="23"/>
        <v>534493.83000000007</v>
      </c>
      <c r="R44" s="157"/>
      <c r="S44" s="157">
        <f t="shared" si="24"/>
        <v>534493.83000000007</v>
      </c>
      <c r="T44" s="159"/>
      <c r="U44" s="142">
        <f t="shared" si="25"/>
        <v>534493.83000000007</v>
      </c>
      <c r="V44" s="123"/>
      <c r="W44" s="142">
        <f t="shared" si="26"/>
        <v>534493.83000000007</v>
      </c>
      <c r="X44" s="123"/>
      <c r="Y44" s="160">
        <f t="shared" si="27"/>
        <v>534493.83000000007</v>
      </c>
      <c r="Z44" s="156"/>
      <c r="AA44" s="147">
        <f t="shared" si="28"/>
        <v>534493.83000000007</v>
      </c>
      <c r="AB44" s="156"/>
      <c r="AC44" s="148">
        <f t="shared" si="29"/>
        <v>534493.83000000007</v>
      </c>
      <c r="AD44" s="123"/>
      <c r="AE44" s="147">
        <f t="shared" si="21"/>
        <v>534493.83000000007</v>
      </c>
    </row>
    <row r="45" spans="1:31" x14ac:dyDescent="0.3">
      <c r="A45" s="120" t="s">
        <v>231</v>
      </c>
      <c r="B45" s="120"/>
      <c r="C45" s="138"/>
      <c r="D45" s="120"/>
      <c r="E45" s="120"/>
      <c r="F45" s="120"/>
      <c r="G45" s="120"/>
      <c r="H45" s="120"/>
      <c r="I45" s="133"/>
      <c r="J45" s="155"/>
      <c r="K45" s="133">
        <f>I45+J45</f>
        <v>0</v>
      </c>
      <c r="L45" s="123"/>
      <c r="M45" s="123">
        <f t="shared" si="12"/>
        <v>0</v>
      </c>
      <c r="N45" s="123"/>
      <c r="O45" s="142">
        <f t="shared" si="13"/>
        <v>0</v>
      </c>
      <c r="P45" s="123"/>
      <c r="Q45" s="123">
        <f t="shared" si="23"/>
        <v>0</v>
      </c>
      <c r="R45" s="157"/>
      <c r="S45" s="157">
        <f t="shared" si="24"/>
        <v>0</v>
      </c>
      <c r="T45" s="159"/>
      <c r="U45" s="142">
        <f t="shared" si="25"/>
        <v>0</v>
      </c>
      <c r="V45" s="123"/>
      <c r="W45" s="142">
        <f t="shared" si="26"/>
        <v>0</v>
      </c>
      <c r="X45" s="123"/>
      <c r="Y45" s="160">
        <f t="shared" si="27"/>
        <v>0</v>
      </c>
      <c r="Z45" s="156"/>
      <c r="AA45" s="147">
        <f t="shared" si="28"/>
        <v>0</v>
      </c>
      <c r="AB45" s="156"/>
      <c r="AC45" s="148">
        <f t="shared" si="29"/>
        <v>0</v>
      </c>
      <c r="AD45" s="123"/>
      <c r="AE45" s="147">
        <f t="shared" si="21"/>
        <v>0</v>
      </c>
    </row>
    <row r="46" spans="1:31" x14ac:dyDescent="0.3">
      <c r="A46" s="120" t="s">
        <v>232</v>
      </c>
      <c r="B46" s="120"/>
      <c r="D46" s="120"/>
      <c r="E46" s="120"/>
      <c r="F46" s="120"/>
      <c r="G46" s="120"/>
      <c r="H46" s="120"/>
      <c r="I46" s="133"/>
      <c r="J46" s="155"/>
      <c r="K46" s="133"/>
      <c r="L46" s="123"/>
      <c r="M46" s="123">
        <f t="shared" si="12"/>
        <v>0</v>
      </c>
      <c r="N46" s="123"/>
      <c r="O46" s="142">
        <f t="shared" si="13"/>
        <v>0</v>
      </c>
      <c r="P46" s="123"/>
      <c r="Q46" s="123">
        <f t="shared" si="23"/>
        <v>0</v>
      </c>
      <c r="R46" s="157"/>
      <c r="S46" s="157">
        <f t="shared" si="24"/>
        <v>0</v>
      </c>
      <c r="T46" s="159"/>
      <c r="U46" s="142">
        <f t="shared" si="25"/>
        <v>0</v>
      </c>
      <c r="V46" s="123"/>
      <c r="W46" s="142">
        <f t="shared" si="26"/>
        <v>0</v>
      </c>
      <c r="X46" s="123"/>
      <c r="Y46" s="160">
        <f t="shared" si="27"/>
        <v>0</v>
      </c>
      <c r="Z46" s="156"/>
      <c r="AA46" s="147">
        <f t="shared" si="28"/>
        <v>0</v>
      </c>
      <c r="AB46" s="156"/>
      <c r="AC46" s="148">
        <f t="shared" si="29"/>
        <v>0</v>
      </c>
      <c r="AD46" s="123"/>
      <c r="AE46" s="147">
        <f t="shared" si="21"/>
        <v>0</v>
      </c>
    </row>
    <row r="47" spans="1:31" x14ac:dyDescent="0.3">
      <c r="A47" s="120" t="s">
        <v>233</v>
      </c>
      <c r="B47" s="120"/>
      <c r="C47" s="138"/>
      <c r="D47" s="120"/>
      <c r="E47" s="120"/>
      <c r="F47" s="120"/>
      <c r="G47" s="120"/>
      <c r="H47" s="120"/>
      <c r="I47" s="133"/>
      <c r="J47" s="155"/>
      <c r="K47" s="133">
        <f>I47+J47</f>
        <v>0</v>
      </c>
      <c r="L47" s="123"/>
      <c r="M47" s="123">
        <f t="shared" si="12"/>
        <v>0</v>
      </c>
      <c r="N47" s="123"/>
      <c r="O47" s="142">
        <f t="shared" si="13"/>
        <v>0</v>
      </c>
      <c r="P47" s="123"/>
      <c r="Q47" s="123">
        <f t="shared" si="23"/>
        <v>0</v>
      </c>
      <c r="R47" s="157"/>
      <c r="S47" s="157">
        <f t="shared" si="24"/>
        <v>0</v>
      </c>
      <c r="T47" s="163"/>
      <c r="U47" s="142">
        <f t="shared" si="25"/>
        <v>0</v>
      </c>
      <c r="V47" s="123"/>
      <c r="W47" s="142">
        <f t="shared" si="26"/>
        <v>0</v>
      </c>
      <c r="X47" s="123"/>
      <c r="Y47" s="160">
        <f t="shared" si="27"/>
        <v>0</v>
      </c>
      <c r="Z47" s="156"/>
      <c r="AA47" s="147">
        <f t="shared" si="28"/>
        <v>0</v>
      </c>
      <c r="AB47" s="156"/>
      <c r="AC47" s="148">
        <f t="shared" si="29"/>
        <v>0</v>
      </c>
      <c r="AD47" s="123"/>
      <c r="AE47" s="147">
        <f t="shared" si="21"/>
        <v>0</v>
      </c>
    </row>
    <row r="48" spans="1:31" x14ac:dyDescent="0.3">
      <c r="A48" s="120" t="s">
        <v>234</v>
      </c>
      <c r="B48" s="120"/>
      <c r="C48" s="138"/>
      <c r="D48" s="120"/>
      <c r="E48" s="120"/>
      <c r="F48" s="120"/>
      <c r="G48" s="120"/>
      <c r="H48" s="120"/>
      <c r="I48" s="133">
        <v>5622428</v>
      </c>
      <c r="J48" s="155">
        <v>2094450</v>
      </c>
      <c r="K48" s="133">
        <f>I48+J48</f>
        <v>7716878</v>
      </c>
      <c r="L48" s="123">
        <v>547925</v>
      </c>
      <c r="M48" s="123">
        <f t="shared" si="12"/>
        <v>8264803</v>
      </c>
      <c r="N48" s="123"/>
      <c r="O48" s="142">
        <f t="shared" si="13"/>
        <v>8264803</v>
      </c>
      <c r="P48" s="123"/>
      <c r="Q48" s="123">
        <f t="shared" si="23"/>
        <v>8264803</v>
      </c>
      <c r="R48" s="157"/>
      <c r="S48" s="157">
        <f t="shared" si="24"/>
        <v>8264803</v>
      </c>
      <c r="T48" s="163"/>
      <c r="U48" s="142">
        <f t="shared" si="25"/>
        <v>8264803</v>
      </c>
      <c r="V48" s="123"/>
      <c r="W48" s="142">
        <f t="shared" si="26"/>
        <v>8264803</v>
      </c>
      <c r="X48" s="123"/>
      <c r="Y48" s="160">
        <f t="shared" si="27"/>
        <v>8264803</v>
      </c>
      <c r="Z48" s="156"/>
      <c r="AA48" s="147">
        <f t="shared" si="28"/>
        <v>8264803</v>
      </c>
      <c r="AB48" s="135"/>
      <c r="AC48" s="148">
        <f t="shared" si="29"/>
        <v>8264803</v>
      </c>
      <c r="AD48" s="123"/>
      <c r="AE48" s="147">
        <f t="shared" si="21"/>
        <v>8264803</v>
      </c>
    </row>
    <row r="49" spans="1:34" x14ac:dyDescent="0.3">
      <c r="A49" s="120" t="s">
        <v>235</v>
      </c>
      <c r="B49" s="120"/>
      <c r="C49" s="138"/>
      <c r="D49" s="120"/>
      <c r="E49" s="120"/>
      <c r="F49" s="120"/>
      <c r="G49" s="120"/>
      <c r="H49" s="120"/>
      <c r="I49" s="133"/>
      <c r="J49" s="155"/>
      <c r="K49" s="133">
        <f>I49+J49</f>
        <v>0</v>
      </c>
      <c r="L49" s="123" t="s">
        <v>236</v>
      </c>
      <c r="M49" s="123"/>
      <c r="N49" s="123"/>
      <c r="O49" s="142">
        <f t="shared" si="13"/>
        <v>0</v>
      </c>
      <c r="Q49" s="123">
        <v>0</v>
      </c>
      <c r="R49" s="157" t="s">
        <v>237</v>
      </c>
      <c r="S49" s="157"/>
      <c r="T49" s="163"/>
      <c r="U49" s="142">
        <f t="shared" si="25"/>
        <v>0</v>
      </c>
      <c r="V49" s="123"/>
      <c r="W49" s="142">
        <f t="shared" si="26"/>
        <v>0</v>
      </c>
      <c r="X49" s="123"/>
      <c r="Y49" s="160">
        <f t="shared" si="27"/>
        <v>0</v>
      </c>
      <c r="Z49" s="156" t="s">
        <v>97</v>
      </c>
      <c r="AA49" s="147">
        <f t="shared" si="28"/>
        <v>0</v>
      </c>
      <c r="AB49" s="156"/>
      <c r="AC49" s="148">
        <f t="shared" si="29"/>
        <v>0</v>
      </c>
      <c r="AD49" s="123"/>
      <c r="AE49" s="147">
        <f t="shared" si="21"/>
        <v>0</v>
      </c>
    </row>
    <row r="50" spans="1:34" x14ac:dyDescent="0.3">
      <c r="A50" s="120" t="s">
        <v>238</v>
      </c>
      <c r="B50" s="120"/>
      <c r="C50" s="138"/>
      <c r="D50" s="120"/>
      <c r="E50" s="120"/>
      <c r="F50" s="120"/>
      <c r="G50" s="120"/>
      <c r="H50" s="120"/>
      <c r="I50" s="133">
        <v>545957.5</v>
      </c>
      <c r="J50" s="155">
        <v>375120.96</v>
      </c>
      <c r="K50" s="133">
        <f>I50+J50</f>
        <v>921078.46</v>
      </c>
      <c r="L50" s="123">
        <v>94919.05</v>
      </c>
      <c r="M50" s="123">
        <f>K50+L50</f>
        <v>1015997.51</v>
      </c>
      <c r="N50" s="123"/>
      <c r="O50" s="142">
        <f t="shared" si="13"/>
        <v>1015997.51</v>
      </c>
      <c r="P50" s="123"/>
      <c r="Q50" s="123">
        <f>O50+P50</f>
        <v>1015997.51</v>
      </c>
      <c r="R50" s="157"/>
      <c r="S50" s="157">
        <f>Q50+R50</f>
        <v>1015997.51</v>
      </c>
      <c r="T50" s="163" t="s">
        <v>97</v>
      </c>
      <c r="U50" s="142">
        <f t="shared" si="25"/>
        <v>1015997.51</v>
      </c>
      <c r="V50" s="123"/>
      <c r="W50" s="142">
        <f t="shared" si="26"/>
        <v>1015997.51</v>
      </c>
      <c r="X50" s="123"/>
      <c r="Y50" s="160">
        <f t="shared" si="27"/>
        <v>1015997.51</v>
      </c>
      <c r="Z50" s="156" t="s">
        <v>97</v>
      </c>
      <c r="AA50" s="147">
        <f t="shared" si="28"/>
        <v>1015997.51</v>
      </c>
      <c r="AB50" s="156"/>
      <c r="AC50" s="148">
        <f t="shared" si="29"/>
        <v>1015997.51</v>
      </c>
      <c r="AD50" s="123"/>
      <c r="AE50" s="147">
        <f t="shared" si="21"/>
        <v>1015997.51</v>
      </c>
      <c r="AH50" s="111" t="s">
        <v>239</v>
      </c>
    </row>
    <row r="51" spans="1:34" x14ac:dyDescent="0.3">
      <c r="A51" s="120" t="s">
        <v>240</v>
      </c>
      <c r="B51" s="120"/>
      <c r="C51" s="138"/>
      <c r="D51" s="120"/>
      <c r="E51" s="120"/>
      <c r="F51" s="120"/>
      <c r="G51" s="120"/>
      <c r="H51" s="120"/>
      <c r="I51" s="133"/>
      <c r="J51" s="155"/>
      <c r="K51" s="133"/>
      <c r="L51" s="123"/>
      <c r="M51" s="123"/>
      <c r="N51" s="123"/>
      <c r="O51" s="157"/>
      <c r="P51" s="123"/>
      <c r="Q51" s="123"/>
      <c r="R51" s="157"/>
      <c r="S51" s="157"/>
      <c r="T51" s="163"/>
      <c r="U51" s="142"/>
      <c r="V51" s="123"/>
      <c r="W51" s="142"/>
      <c r="X51" s="123"/>
      <c r="Y51" s="160"/>
      <c r="Z51" s="156"/>
      <c r="AA51" s="147"/>
      <c r="AB51" s="156"/>
      <c r="AC51" s="148"/>
      <c r="AD51" s="123"/>
      <c r="AE51" s="147">
        <f t="shared" si="21"/>
        <v>0</v>
      </c>
    </row>
    <row r="52" spans="1:34" x14ac:dyDescent="0.3">
      <c r="B52" s="119" t="s">
        <v>241</v>
      </c>
      <c r="C52" s="138"/>
      <c r="D52" s="120"/>
      <c r="E52" s="120"/>
      <c r="F52" s="120"/>
      <c r="G52" s="120"/>
      <c r="H52" s="120"/>
      <c r="I52" s="140">
        <f>SUM(I24:I51)</f>
        <v>6809822.4299999997</v>
      </c>
      <c r="J52" s="140">
        <f>SUM(J24:J51)</f>
        <v>28598430.430000003</v>
      </c>
      <c r="K52" s="140">
        <f>I52+J52</f>
        <v>35408252.859999999</v>
      </c>
      <c r="L52" s="140">
        <f>SUM(L24:L50)</f>
        <v>6783152.5599999996</v>
      </c>
      <c r="M52" s="140">
        <f>K52+L52</f>
        <v>42191405.420000002</v>
      </c>
      <c r="N52" s="140">
        <f>SUM(N24:N51)</f>
        <v>0</v>
      </c>
      <c r="O52" s="164">
        <f>SUM(M52:N52)</f>
        <v>42191405.420000002</v>
      </c>
      <c r="P52" s="140">
        <f>SUM(P24:P51)</f>
        <v>0</v>
      </c>
      <c r="Q52" s="140">
        <f>O52+P52</f>
        <v>42191405.420000002</v>
      </c>
      <c r="R52" s="165">
        <f>SUM(R24:R50)</f>
        <v>0</v>
      </c>
      <c r="S52" s="165">
        <f>Q52+R52</f>
        <v>42191405.420000002</v>
      </c>
      <c r="T52" s="140">
        <f>SUM(T24:T50)</f>
        <v>0</v>
      </c>
      <c r="U52" s="140">
        <f>SUM(S52+T52)</f>
        <v>42191405.420000002</v>
      </c>
      <c r="V52" s="140">
        <f>SUM(V24:V50)</f>
        <v>0</v>
      </c>
      <c r="W52" s="140">
        <f>SUM(U52+V52)</f>
        <v>42191405.420000002</v>
      </c>
      <c r="X52" s="140">
        <f>SUM(X24:X50)</f>
        <v>0</v>
      </c>
      <c r="Y52" s="140">
        <f>SUM(W52+X52)</f>
        <v>42191405.420000002</v>
      </c>
      <c r="Z52" s="140">
        <f>SUM(Z24:Z50)</f>
        <v>0</v>
      </c>
      <c r="AA52" s="140">
        <f>SUM(Y52+Z52)</f>
        <v>42191405.420000002</v>
      </c>
      <c r="AB52" s="140">
        <f>SUM(AB24:AB50)</f>
        <v>0</v>
      </c>
      <c r="AC52" s="140">
        <f>SUM(AA52+AB52)</f>
        <v>42191405.420000002</v>
      </c>
      <c r="AD52" s="166">
        <f>SUM(AD24:AD51)</f>
        <v>0</v>
      </c>
      <c r="AE52" s="166">
        <f>SUM(AC52+AD52)</f>
        <v>42191405.420000002</v>
      </c>
    </row>
    <row r="53" spans="1:34" x14ac:dyDescent="0.3">
      <c r="A53" s="119" t="s">
        <v>242</v>
      </c>
      <c r="B53" s="120"/>
      <c r="C53" s="138"/>
      <c r="D53" s="120"/>
      <c r="E53" s="120"/>
      <c r="F53" s="120"/>
      <c r="G53" s="120"/>
      <c r="H53" s="120"/>
      <c r="I53" s="140">
        <f>I21-I52</f>
        <v>1368889.9800000004</v>
      </c>
      <c r="J53" s="140">
        <f>J52-J21</f>
        <v>24150236.080000006</v>
      </c>
      <c r="K53" s="165">
        <f>K21-K52</f>
        <v>-22781346.100000001</v>
      </c>
      <c r="L53" s="165">
        <f>L52-L21</f>
        <v>-1621878.88</v>
      </c>
      <c r="M53" s="165">
        <f>M21-M52</f>
        <v>-21159467.220000003</v>
      </c>
      <c r="N53" s="165">
        <f>N21-N52</f>
        <v>0</v>
      </c>
      <c r="O53" s="167">
        <f>O21-O52</f>
        <v>-21159467.220000003</v>
      </c>
      <c r="P53" s="140">
        <f>P21-P52</f>
        <v>0</v>
      </c>
      <c r="Q53" s="165">
        <f>Q21-Q52</f>
        <v>-21159467.220000003</v>
      </c>
      <c r="R53" s="165">
        <f>R52-R21</f>
        <v>0</v>
      </c>
      <c r="S53" s="165">
        <f>S21-S52</f>
        <v>-21159467.220000003</v>
      </c>
      <c r="T53" s="165">
        <f>T52-T21</f>
        <v>0</v>
      </c>
      <c r="U53" s="165">
        <f>U21-U52</f>
        <v>-21159467.220000003</v>
      </c>
      <c r="V53" s="165">
        <f>V52-V21</f>
        <v>0</v>
      </c>
      <c r="W53" s="165">
        <f>W21-W52</f>
        <v>-21159467.220000003</v>
      </c>
      <c r="X53" s="165">
        <f>X52-X21</f>
        <v>0</v>
      </c>
      <c r="Y53" s="165">
        <f>SUM(X52+Y52)</f>
        <v>42191405.420000002</v>
      </c>
      <c r="Z53" s="165">
        <f t="shared" ref="Z53:AE53" si="30">Z21-Z52</f>
        <v>0</v>
      </c>
      <c r="AA53" s="165">
        <f t="shared" si="30"/>
        <v>-21159467.220000003</v>
      </c>
      <c r="AB53" s="165">
        <f t="shared" si="30"/>
        <v>0</v>
      </c>
      <c r="AC53" s="165">
        <f t="shared" si="30"/>
        <v>-21159467.220000003</v>
      </c>
      <c r="AD53" s="166">
        <f t="shared" si="30"/>
        <v>0</v>
      </c>
      <c r="AE53" s="166">
        <f t="shared" si="30"/>
        <v>-21159467.220000003</v>
      </c>
    </row>
    <row r="54" spans="1:34" x14ac:dyDescent="0.3">
      <c r="B54" s="120"/>
      <c r="C54" s="138"/>
      <c r="D54" s="120"/>
      <c r="E54" s="120"/>
      <c r="F54" s="120"/>
      <c r="G54" s="120"/>
      <c r="H54" s="120"/>
      <c r="I54" s="133"/>
      <c r="J54" s="134"/>
      <c r="K54" s="133"/>
      <c r="L54" s="123"/>
      <c r="M54" s="123"/>
      <c r="N54" s="123"/>
      <c r="O54" s="123"/>
      <c r="P54" s="123"/>
      <c r="Q54" s="123"/>
      <c r="R54" s="156"/>
      <c r="S54" s="156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</row>
    <row r="55" spans="1:34" x14ac:dyDescent="0.3">
      <c r="B55" s="120"/>
      <c r="C55" s="138"/>
      <c r="D55" s="120"/>
      <c r="E55" s="120"/>
      <c r="F55" s="120"/>
      <c r="G55" s="120"/>
      <c r="H55" s="120"/>
      <c r="I55" s="133"/>
      <c r="J55" s="134"/>
      <c r="K55" s="133"/>
      <c r="L55" s="123"/>
      <c r="M55" s="123"/>
      <c r="N55" s="123"/>
      <c r="O55" s="123"/>
      <c r="P55" s="123"/>
      <c r="Q55" s="123"/>
      <c r="R55" s="156"/>
      <c r="S55" s="156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</row>
    <row r="56" spans="1:34" x14ac:dyDescent="0.3">
      <c r="A56" s="119" t="s">
        <v>243</v>
      </c>
      <c r="B56" s="120"/>
      <c r="C56" s="138"/>
      <c r="D56" s="120"/>
      <c r="E56" s="120"/>
      <c r="F56" s="120"/>
      <c r="G56" s="120"/>
      <c r="H56" s="120"/>
      <c r="I56" s="133"/>
      <c r="J56" s="134"/>
      <c r="K56" s="133"/>
      <c r="L56" s="123"/>
      <c r="M56" s="123"/>
      <c r="N56" s="123"/>
      <c r="O56" s="123"/>
      <c r="P56" s="123"/>
      <c r="Q56" s="123"/>
      <c r="R56" s="156"/>
      <c r="S56" s="156"/>
      <c r="T56" s="123"/>
      <c r="U56" s="123"/>
      <c r="V56" s="161"/>
      <c r="W56" s="123"/>
      <c r="X56" s="123"/>
      <c r="Y56" s="123"/>
      <c r="Z56" s="123"/>
      <c r="AA56" s="123"/>
      <c r="AB56" s="123"/>
      <c r="AC56" s="123"/>
      <c r="AD56" s="123"/>
      <c r="AE56" s="123"/>
    </row>
    <row r="57" spans="1:34" x14ac:dyDescent="0.3">
      <c r="A57" s="120"/>
      <c r="B57" s="168" t="s">
        <v>169</v>
      </c>
      <c r="C57" s="138"/>
      <c r="D57" s="120"/>
      <c r="E57" s="120"/>
      <c r="F57" s="120"/>
      <c r="G57" s="120"/>
      <c r="H57" s="120"/>
      <c r="I57" s="133"/>
      <c r="J57" s="134"/>
      <c r="K57" s="133"/>
      <c r="L57" s="123"/>
      <c r="M57" s="123"/>
      <c r="N57" s="123"/>
      <c r="O57" s="123"/>
      <c r="P57" s="123"/>
      <c r="Q57" s="123"/>
      <c r="R57" s="156"/>
      <c r="S57" s="156"/>
      <c r="T57" s="123"/>
      <c r="U57" s="123"/>
      <c r="V57" s="123"/>
      <c r="W57" s="123"/>
      <c r="X57" s="123"/>
      <c r="Y57" s="123"/>
      <c r="Z57" s="123" t="s">
        <v>244</v>
      </c>
      <c r="AA57" s="123"/>
      <c r="AB57" s="123"/>
      <c r="AC57" s="123"/>
      <c r="AD57" s="123"/>
      <c r="AE57" s="123"/>
    </row>
    <row r="58" spans="1:34" x14ac:dyDescent="0.3">
      <c r="A58" s="120" t="s">
        <v>245</v>
      </c>
      <c r="B58" s="120"/>
      <c r="C58" s="138"/>
      <c r="D58" s="120"/>
      <c r="E58" s="120"/>
      <c r="F58" s="120"/>
      <c r="G58" s="120"/>
      <c r="H58" s="120"/>
      <c r="I58" s="151">
        <v>0</v>
      </c>
      <c r="J58" s="134"/>
      <c r="K58" s="150">
        <f>I58+J58</f>
        <v>0</v>
      </c>
      <c r="L58" s="123"/>
      <c r="M58" s="156">
        <f>K58+L58</f>
        <v>0</v>
      </c>
      <c r="N58" s="123"/>
      <c r="O58" s="123">
        <f>SUM(M58:N58)</f>
        <v>0</v>
      </c>
      <c r="P58" s="123"/>
      <c r="Q58" s="123"/>
      <c r="R58" s="156"/>
      <c r="S58" s="156"/>
      <c r="T58" s="123"/>
      <c r="U58" s="123">
        <f>SUM(S58:T58)</f>
        <v>0</v>
      </c>
      <c r="V58" s="123"/>
      <c r="W58" s="123">
        <f>SUM(U58:V58)</f>
        <v>0</v>
      </c>
      <c r="X58" s="123"/>
      <c r="Y58" s="123">
        <f>SUM(W58:X58)</f>
        <v>0</v>
      </c>
      <c r="Z58" s="123"/>
      <c r="AA58" s="123"/>
      <c r="AB58" s="123"/>
      <c r="AC58" s="123"/>
      <c r="AD58" s="123"/>
      <c r="AE58" s="123"/>
    </row>
    <row r="59" spans="1:34" x14ac:dyDescent="0.3">
      <c r="A59" s="120" t="s">
        <v>246</v>
      </c>
      <c r="B59" s="120"/>
      <c r="C59" s="138"/>
      <c r="D59" s="120"/>
      <c r="E59" s="120"/>
      <c r="F59" s="120"/>
      <c r="G59" s="120"/>
      <c r="H59" s="120"/>
      <c r="I59" s="151">
        <v>0</v>
      </c>
      <c r="J59" s="134"/>
      <c r="K59" s="150">
        <f>I59+J59</f>
        <v>0</v>
      </c>
      <c r="L59" s="123"/>
      <c r="M59" s="156">
        <f>K59+L59</f>
        <v>0</v>
      </c>
      <c r="N59" s="123"/>
      <c r="O59" s="123">
        <f>SUM(M59:N59)</f>
        <v>0</v>
      </c>
      <c r="P59" s="123"/>
      <c r="Q59" s="123"/>
      <c r="R59" s="156"/>
      <c r="S59" s="156"/>
      <c r="T59" s="123"/>
      <c r="U59" s="123">
        <f>SUM(S59:T59)</f>
        <v>0</v>
      </c>
      <c r="V59" s="123"/>
      <c r="W59" s="123">
        <f>SUM(U59:V59)</f>
        <v>0</v>
      </c>
      <c r="X59" s="123"/>
      <c r="Y59" s="123">
        <f>SUM(W59:X59)</f>
        <v>0</v>
      </c>
      <c r="Z59" s="123"/>
      <c r="AA59" s="123"/>
      <c r="AB59" s="123"/>
      <c r="AC59" s="123"/>
      <c r="AD59" s="123"/>
      <c r="AE59" s="123"/>
    </row>
    <row r="60" spans="1:34" x14ac:dyDescent="0.3">
      <c r="A60" s="120" t="s">
        <v>247</v>
      </c>
      <c r="C60" s="138"/>
      <c r="D60" s="120"/>
      <c r="E60" s="120"/>
      <c r="F60" s="120"/>
      <c r="G60" s="120"/>
      <c r="H60" s="120"/>
      <c r="I60" s="151">
        <v>0</v>
      </c>
      <c r="J60" s="169"/>
      <c r="K60" s="151">
        <f>I60+J60</f>
        <v>0</v>
      </c>
      <c r="M60" s="145">
        <f>K60+L60</f>
        <v>0</v>
      </c>
      <c r="O60" s="123">
        <f>SUM(M60:N60)</f>
        <v>0</v>
      </c>
      <c r="R60" s="142"/>
      <c r="S60" s="142"/>
      <c r="U60" s="123">
        <f>SUM(S60:T60)</f>
        <v>0</v>
      </c>
      <c r="V60" s="149"/>
      <c r="W60" s="123">
        <f>SUM(U60:V60)</f>
        <v>0</v>
      </c>
      <c r="Y60" s="123">
        <f>SUM(W60:X60)</f>
        <v>0</v>
      </c>
      <c r="AB60" s="149"/>
      <c r="AC60" s="149"/>
      <c r="AD60" s="149"/>
    </row>
    <row r="61" spans="1:34" x14ac:dyDescent="0.3">
      <c r="A61" s="120" t="s">
        <v>248</v>
      </c>
      <c r="B61" s="138"/>
      <c r="C61" s="120"/>
      <c r="D61" s="120"/>
      <c r="E61" s="120"/>
      <c r="F61" s="120"/>
      <c r="G61" s="120"/>
      <c r="H61" s="120"/>
      <c r="I61" s="151">
        <v>0</v>
      </c>
      <c r="J61" s="170"/>
      <c r="K61" s="151">
        <f>I61+J61</f>
        <v>0</v>
      </c>
      <c r="M61" s="145">
        <f>K61+L61</f>
        <v>0</v>
      </c>
      <c r="O61" s="123">
        <f>SUM(M61:N61)</f>
        <v>0</v>
      </c>
      <c r="R61" s="142"/>
      <c r="S61" s="142"/>
      <c r="U61" s="123">
        <f>SUM(S61:T61)</f>
        <v>0</v>
      </c>
      <c r="V61" s="149"/>
      <c r="W61" s="123">
        <f>SUM(U61:V61)</f>
        <v>0</v>
      </c>
      <c r="Y61" s="123">
        <f>SUM(W61:X61)</f>
        <v>0</v>
      </c>
      <c r="AB61" s="149"/>
      <c r="AC61" s="149"/>
      <c r="AD61" s="149"/>
    </row>
    <row r="62" spans="1:34" x14ac:dyDescent="0.3">
      <c r="A62" s="119"/>
      <c r="B62" s="168" t="s">
        <v>205</v>
      </c>
      <c r="C62" s="120"/>
      <c r="D62" s="120"/>
      <c r="E62" s="120"/>
      <c r="F62" s="120"/>
      <c r="G62" s="120"/>
      <c r="H62" s="120"/>
      <c r="I62" s="140">
        <v>0</v>
      </c>
      <c r="J62" s="140">
        <f>SUM(J58:J61)</f>
        <v>0</v>
      </c>
      <c r="K62" s="140">
        <f>I62+J62</f>
        <v>0</v>
      </c>
      <c r="L62" s="140">
        <f>SUM(L58:L61)</f>
        <v>0</v>
      </c>
      <c r="M62" s="140">
        <f>K62+L62</f>
        <v>0</v>
      </c>
      <c r="N62" s="140">
        <v>0</v>
      </c>
      <c r="O62" s="140">
        <v>0</v>
      </c>
      <c r="P62" s="140">
        <v>0</v>
      </c>
      <c r="Q62" s="140">
        <v>0</v>
      </c>
      <c r="R62" s="140">
        <v>0</v>
      </c>
      <c r="S62" s="140">
        <f>SUM(S58:S61)</f>
        <v>0</v>
      </c>
      <c r="T62" s="140">
        <f>SUM(T54:T61)</f>
        <v>0</v>
      </c>
      <c r="U62" s="140">
        <f>SUM(U54:U61)</f>
        <v>0</v>
      </c>
      <c r="V62" s="140">
        <f>SUM(V58:V61)</f>
        <v>0</v>
      </c>
      <c r="W62" s="140">
        <f>SUM(W58:W61)</f>
        <v>0</v>
      </c>
      <c r="X62" s="140">
        <v>0</v>
      </c>
      <c r="Y62" s="140">
        <f>SUM(Y58:Y61)</f>
        <v>0</v>
      </c>
      <c r="Z62" s="140">
        <v>0</v>
      </c>
      <c r="AA62" s="140">
        <f>SUM(AA58:AA61)</f>
        <v>0</v>
      </c>
      <c r="AB62" s="140">
        <v>0</v>
      </c>
      <c r="AC62" s="140">
        <f>SUM(AC58:AC61)</f>
        <v>0</v>
      </c>
      <c r="AD62" s="166">
        <f>SUM(AD58:AD61)</f>
        <v>0</v>
      </c>
      <c r="AE62" s="140">
        <f>SUM(AE58:AE61)</f>
        <v>0</v>
      </c>
    </row>
    <row r="63" spans="1:34" x14ac:dyDescent="0.3">
      <c r="B63" s="138"/>
      <c r="C63" s="120"/>
      <c r="D63" s="120"/>
      <c r="E63" s="120"/>
      <c r="F63" s="120"/>
      <c r="G63" s="120"/>
      <c r="H63" s="120"/>
      <c r="I63" s="169"/>
      <c r="J63" s="139"/>
      <c r="K63" s="13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</row>
    <row r="64" spans="1:34" x14ac:dyDescent="0.3">
      <c r="A64" s="119"/>
      <c r="B64" s="119" t="s">
        <v>206</v>
      </c>
      <c r="C64" s="120"/>
      <c r="D64" s="120"/>
      <c r="E64" s="120"/>
      <c r="F64" s="120"/>
      <c r="G64" s="120"/>
      <c r="H64" s="120"/>
      <c r="I64" s="169"/>
      <c r="J64" s="139"/>
      <c r="K64" s="13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</row>
    <row r="65" spans="1:31" x14ac:dyDescent="0.3">
      <c r="A65" s="120" t="s">
        <v>249</v>
      </c>
      <c r="B65" s="138"/>
      <c r="C65" s="120"/>
      <c r="D65" s="120"/>
      <c r="E65" s="120"/>
      <c r="F65" s="120"/>
      <c r="G65" s="120"/>
      <c r="H65" s="120"/>
      <c r="I65" s="129"/>
      <c r="J65" s="139"/>
      <c r="K65" s="133">
        <f t="shared" ref="K65:K73" si="31">I65+J65</f>
        <v>0</v>
      </c>
      <c r="L65" s="123"/>
      <c r="M65" s="123">
        <f t="shared" ref="M65:M72" si="32">K65+L65</f>
        <v>0</v>
      </c>
      <c r="N65" s="123"/>
      <c r="O65" s="123">
        <f>SUM(M65:N65)</f>
        <v>0</v>
      </c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</row>
    <row r="66" spans="1:31" x14ac:dyDescent="0.3">
      <c r="B66" s="138"/>
      <c r="C66" s="120" t="s">
        <v>250</v>
      </c>
      <c r="D66" s="120"/>
      <c r="E66" s="120"/>
      <c r="F66" s="120"/>
      <c r="G66" s="120"/>
      <c r="H66" s="120"/>
      <c r="I66" s="133"/>
      <c r="J66" s="139">
        <v>187468.58</v>
      </c>
      <c r="K66" s="133">
        <f t="shared" si="31"/>
        <v>187468.58</v>
      </c>
      <c r="L66" s="123">
        <v>710767.88</v>
      </c>
      <c r="M66" s="123">
        <f t="shared" si="32"/>
        <v>898236.46</v>
      </c>
      <c r="N66" s="123"/>
      <c r="O66" s="123">
        <f>SUM(M66:N66)</f>
        <v>898236.46</v>
      </c>
      <c r="P66" s="123"/>
      <c r="Q66" s="123">
        <f>O66+P66</f>
        <v>898236.46</v>
      </c>
      <c r="R66" s="123"/>
      <c r="S66" s="123">
        <f>Q66+R66</f>
        <v>898236.46</v>
      </c>
      <c r="T66" s="123"/>
      <c r="U66" s="123">
        <f>SUM(S66:T66)</f>
        <v>898236.46</v>
      </c>
      <c r="V66" s="123"/>
      <c r="W66" s="123">
        <f>SUM(U66:V66)</f>
        <v>898236.46</v>
      </c>
      <c r="X66" s="123"/>
      <c r="Y66" s="123">
        <f>SUM(W66:X66)</f>
        <v>898236.46</v>
      </c>
      <c r="Z66" s="123"/>
      <c r="AA66" s="123">
        <f>SUM(Y66:Z66)</f>
        <v>898236.46</v>
      </c>
      <c r="AB66" s="123"/>
      <c r="AC66" s="123">
        <f>SUM(AA66:AB66)</f>
        <v>898236.46</v>
      </c>
      <c r="AD66" s="123"/>
      <c r="AE66" s="123">
        <f>SUM(AC66:AD66)</f>
        <v>898236.46</v>
      </c>
    </row>
    <row r="67" spans="1:31" x14ac:dyDescent="0.3">
      <c r="A67" s="120" t="s">
        <v>251</v>
      </c>
      <c r="B67" s="138"/>
      <c r="C67" s="120"/>
      <c r="D67" s="120"/>
      <c r="E67" s="120"/>
      <c r="F67" s="120"/>
      <c r="G67" s="120"/>
      <c r="H67" s="120"/>
      <c r="I67" s="133"/>
      <c r="J67" s="139"/>
      <c r="K67" s="133">
        <f t="shared" si="31"/>
        <v>0</v>
      </c>
      <c r="L67" s="123"/>
      <c r="M67" s="123">
        <f t="shared" si="32"/>
        <v>0</v>
      </c>
      <c r="N67" s="123"/>
      <c r="O67" s="123">
        <f>SUM(M67:N67)</f>
        <v>0</v>
      </c>
      <c r="P67" s="123"/>
      <c r="Q67" s="123">
        <f>O67+P67</f>
        <v>0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</row>
    <row r="68" spans="1:31" x14ac:dyDescent="0.3">
      <c r="B68" s="138"/>
      <c r="C68" s="138" t="s">
        <v>252</v>
      </c>
      <c r="D68" s="120"/>
      <c r="E68" s="120"/>
      <c r="F68" s="120"/>
      <c r="G68" s="120"/>
      <c r="H68" s="120"/>
      <c r="I68" s="133">
        <v>832176.28</v>
      </c>
      <c r="J68" s="139"/>
      <c r="K68" s="151">
        <f t="shared" si="31"/>
        <v>832176.28</v>
      </c>
      <c r="L68" s="123"/>
      <c r="M68" s="123">
        <f t="shared" si="32"/>
        <v>832176.28</v>
      </c>
      <c r="N68" s="123"/>
      <c r="O68" s="123">
        <f>SUM(M68:N68)</f>
        <v>832176.28</v>
      </c>
      <c r="P68" s="123"/>
      <c r="Q68" s="123">
        <f>O68+P68</f>
        <v>832176.28</v>
      </c>
      <c r="R68" s="123"/>
      <c r="S68" s="123">
        <f>Q68+R68</f>
        <v>832176.28</v>
      </c>
      <c r="T68" s="123"/>
      <c r="U68" s="123">
        <f>SUM(S68:T68)</f>
        <v>832176.28</v>
      </c>
      <c r="V68" s="123"/>
      <c r="W68" s="123">
        <f>SUM(U68:V68)</f>
        <v>832176.28</v>
      </c>
      <c r="X68" s="123"/>
      <c r="Y68" s="123">
        <f>SUM(W68:X68)</f>
        <v>832176.28</v>
      </c>
      <c r="Z68" s="123"/>
      <c r="AA68" s="123">
        <f>SUM(Y68:Z68)</f>
        <v>832176.28</v>
      </c>
      <c r="AB68" s="123"/>
      <c r="AC68" s="123">
        <f>SUM(AA68:AB68)</f>
        <v>832176.28</v>
      </c>
      <c r="AD68" s="123"/>
      <c r="AE68" s="123">
        <f>SUM(AC68:AD68)</f>
        <v>832176.28</v>
      </c>
    </row>
    <row r="69" spans="1:31" x14ac:dyDescent="0.3">
      <c r="A69" s="120" t="s">
        <v>253</v>
      </c>
      <c r="C69" s="120"/>
      <c r="D69" s="120"/>
      <c r="E69" s="120"/>
      <c r="F69" s="120"/>
      <c r="G69" s="120"/>
      <c r="H69" s="120"/>
      <c r="I69" s="150">
        <v>0</v>
      </c>
      <c r="J69" s="169"/>
      <c r="K69" s="151">
        <f t="shared" si="31"/>
        <v>0</v>
      </c>
      <c r="M69" s="142">
        <f t="shared" si="32"/>
        <v>0</v>
      </c>
      <c r="O69" s="123" t="s">
        <v>254</v>
      </c>
      <c r="S69" s="149"/>
      <c r="T69" s="149"/>
      <c r="U69" s="123">
        <f>SUM(S69:T69)</f>
        <v>0</v>
      </c>
      <c r="V69" s="171"/>
      <c r="W69" s="123">
        <f>SUM(U69:V69)</f>
        <v>0</v>
      </c>
      <c r="X69" s="144"/>
      <c r="Y69" s="123">
        <f>SUM(W69:X69)</f>
        <v>0</v>
      </c>
      <c r="AA69" s="147">
        <f>SUM(Y69:Z69)</f>
        <v>0</v>
      </c>
      <c r="AB69" s="149"/>
      <c r="AC69" s="148">
        <f>SUM(AA69:AB69)</f>
        <v>0</v>
      </c>
      <c r="AD69" s="149"/>
      <c r="AE69" s="123"/>
    </row>
    <row r="70" spans="1:31" x14ac:dyDescent="0.3">
      <c r="A70" s="120" t="s">
        <v>255</v>
      </c>
      <c r="B70" s="138"/>
      <c r="C70" s="120"/>
      <c r="D70" s="120"/>
      <c r="E70" s="120"/>
      <c r="F70" s="120"/>
      <c r="G70" s="120"/>
      <c r="H70" s="120"/>
      <c r="I70" s="150">
        <v>0</v>
      </c>
      <c r="J70" s="139"/>
      <c r="K70" s="151">
        <f t="shared" si="31"/>
        <v>0</v>
      </c>
      <c r="L70" s="123"/>
      <c r="M70" s="123">
        <f t="shared" si="32"/>
        <v>0</v>
      </c>
      <c r="N70" s="123"/>
      <c r="O70" s="123">
        <f>SUM(M70:N70)</f>
        <v>0</v>
      </c>
      <c r="P70" s="123"/>
      <c r="Q70" s="123"/>
      <c r="R70" s="123"/>
      <c r="S70" s="123"/>
      <c r="T70" s="123"/>
      <c r="U70" s="123">
        <f>SUM(S70:T70)</f>
        <v>0</v>
      </c>
      <c r="V70" s="123"/>
      <c r="W70" s="123">
        <f>SUM(U70:V70)</f>
        <v>0</v>
      </c>
      <c r="X70" s="123"/>
      <c r="Y70" s="123">
        <f>SUM(W70:X70)</f>
        <v>0</v>
      </c>
      <c r="Z70" s="123"/>
      <c r="AA70" s="147">
        <f>SUM(Y70:Z70)</f>
        <v>0</v>
      </c>
      <c r="AB70" s="123"/>
      <c r="AC70" s="123"/>
      <c r="AD70" s="123"/>
      <c r="AE70" s="123"/>
    </row>
    <row r="71" spans="1:31" x14ac:dyDescent="0.3">
      <c r="A71" s="120" t="s">
        <v>256</v>
      </c>
      <c r="C71" s="120"/>
      <c r="D71" s="120"/>
      <c r="E71" s="120"/>
      <c r="F71" s="120"/>
      <c r="G71" s="120"/>
      <c r="H71" s="120"/>
      <c r="I71" s="150">
        <v>0</v>
      </c>
      <c r="J71" s="139"/>
      <c r="K71" s="151">
        <f t="shared" si="31"/>
        <v>0</v>
      </c>
      <c r="L71" s="123"/>
      <c r="M71" s="123">
        <f t="shared" si="32"/>
        <v>0</v>
      </c>
      <c r="N71" s="123"/>
      <c r="O71" s="123">
        <f>SUM(M71:N71)</f>
        <v>0</v>
      </c>
      <c r="P71" s="123"/>
      <c r="Q71" s="123"/>
      <c r="R71" s="123"/>
      <c r="S71" s="123"/>
      <c r="T71" s="123"/>
      <c r="U71" s="123">
        <f>SUM(S71:T71)</f>
        <v>0</v>
      </c>
      <c r="V71" s="123"/>
      <c r="W71" s="123">
        <f>SUM(U71:V71)</f>
        <v>0</v>
      </c>
      <c r="X71" s="123"/>
      <c r="Y71" s="123">
        <f>SUM(W71:X71)</f>
        <v>0</v>
      </c>
      <c r="Z71" s="123"/>
      <c r="AA71" s="147">
        <f>SUM(Y71:Z71)</f>
        <v>0</v>
      </c>
      <c r="AB71" s="123"/>
      <c r="AC71" s="123"/>
      <c r="AD71" s="123"/>
      <c r="AE71" s="123"/>
    </row>
    <row r="72" spans="1:31" x14ac:dyDescent="0.3">
      <c r="A72" s="120" t="s">
        <v>257</v>
      </c>
      <c r="B72" s="120"/>
      <c r="C72" s="138"/>
      <c r="D72" s="120"/>
      <c r="E72" s="120"/>
      <c r="F72" s="120"/>
      <c r="G72" s="120"/>
      <c r="H72" s="120"/>
      <c r="I72" s="150">
        <v>0</v>
      </c>
      <c r="J72" s="139"/>
      <c r="K72" s="151">
        <f t="shared" si="31"/>
        <v>0</v>
      </c>
      <c r="L72" s="123"/>
      <c r="M72" s="123">
        <f t="shared" si="32"/>
        <v>0</v>
      </c>
      <c r="N72" s="123"/>
      <c r="O72" s="123">
        <f>SUM(M72:N72)</f>
        <v>0</v>
      </c>
      <c r="P72" s="123"/>
      <c r="Q72" s="123"/>
      <c r="R72" s="123"/>
      <c r="S72" s="123"/>
      <c r="T72" s="123"/>
      <c r="U72" s="123">
        <f>SUM(S72:T72)</f>
        <v>0</v>
      </c>
      <c r="V72" s="123"/>
      <c r="W72" s="123">
        <f>SUM(U72:V72)</f>
        <v>0</v>
      </c>
      <c r="X72" s="123"/>
      <c r="Y72" s="123">
        <f>SUM(W72:X72)</f>
        <v>0</v>
      </c>
      <c r="Z72" s="123"/>
      <c r="AA72" s="147">
        <f>SUM(Y72:Z72)</f>
        <v>0</v>
      </c>
      <c r="AB72" s="123"/>
      <c r="AC72" s="123"/>
      <c r="AD72" s="123"/>
      <c r="AE72" s="123"/>
    </row>
    <row r="73" spans="1:31" x14ac:dyDescent="0.3">
      <c r="A73" s="120"/>
      <c r="B73" s="119" t="s">
        <v>241</v>
      </c>
      <c r="C73" s="138"/>
      <c r="D73" s="120"/>
      <c r="E73" s="120"/>
      <c r="F73" s="120"/>
      <c r="G73" s="120"/>
      <c r="H73" s="120"/>
      <c r="I73" s="172">
        <f>SUM(I68:I72)</f>
        <v>832176.28</v>
      </c>
      <c r="J73" s="172">
        <f>SUM(J66:J72)</f>
        <v>187468.58</v>
      </c>
      <c r="K73" s="173">
        <f t="shared" si="31"/>
        <v>1019644.86</v>
      </c>
      <c r="L73" s="140">
        <f>SUM(L65:L72)</f>
        <v>710767.88</v>
      </c>
      <c r="M73" s="140">
        <f>SUM(K73:L73)</f>
        <v>1730412.74</v>
      </c>
      <c r="N73" s="140">
        <f>SUM(N65:N72)</f>
        <v>0</v>
      </c>
      <c r="O73" s="140">
        <f>SUM(M73:N73)</f>
        <v>1730412.74</v>
      </c>
      <c r="P73" s="140">
        <f>SUM(P66:P72)</f>
        <v>0</v>
      </c>
      <c r="Q73" s="140">
        <f>O73+P73</f>
        <v>1730412.74</v>
      </c>
      <c r="R73" s="140">
        <f>SUM(R65:R72)</f>
        <v>0</v>
      </c>
      <c r="S73" s="140">
        <f>Q73+R73</f>
        <v>1730412.74</v>
      </c>
      <c r="T73" s="165">
        <f>SUM(T66:T72)</f>
        <v>0</v>
      </c>
      <c r="U73" s="140">
        <f>SUM(U65:U72)</f>
        <v>1730412.74</v>
      </c>
      <c r="V73" s="140">
        <f>SUM(V66:V72)</f>
        <v>0</v>
      </c>
      <c r="W73" s="140">
        <f>SUM(W66:W72)</f>
        <v>1730412.74</v>
      </c>
      <c r="X73" s="140">
        <v>0</v>
      </c>
      <c r="Y73" s="140">
        <f>SUM(Y66:Y72)</f>
        <v>1730412.74</v>
      </c>
      <c r="Z73" s="140">
        <f>SUM(Z66:Z72)</f>
        <v>0</v>
      </c>
      <c r="AA73" s="140">
        <f>SUM(AA65:AA72)</f>
        <v>1730412.74</v>
      </c>
      <c r="AB73" s="140">
        <f>SUM(AB66:AB72)</f>
        <v>0</v>
      </c>
      <c r="AC73" s="140">
        <f>SUM(AC65:AC72)</f>
        <v>1730412.74</v>
      </c>
      <c r="AD73" s="166">
        <f>SUM(AD66:AD72)</f>
        <v>0</v>
      </c>
      <c r="AE73" s="166">
        <f>SUM(AE66:AE72)</f>
        <v>1730412.74</v>
      </c>
    </row>
    <row r="74" spans="1:31" x14ac:dyDescent="0.3">
      <c r="A74" s="119" t="s">
        <v>258</v>
      </c>
      <c r="B74" s="120"/>
      <c r="C74" s="120"/>
      <c r="D74" s="120"/>
      <c r="E74" s="120"/>
      <c r="F74" s="120"/>
      <c r="G74" s="120"/>
      <c r="H74" s="120"/>
      <c r="I74" s="165">
        <f t="shared" ref="I74:W74" si="33">I62-I73</f>
        <v>-832176.28</v>
      </c>
      <c r="J74" s="165">
        <f t="shared" si="33"/>
        <v>-187468.58</v>
      </c>
      <c r="K74" s="165">
        <f t="shared" si="33"/>
        <v>-1019644.86</v>
      </c>
      <c r="L74" s="165">
        <f t="shared" si="33"/>
        <v>-710767.88</v>
      </c>
      <c r="M74" s="165">
        <f t="shared" si="33"/>
        <v>-1730412.74</v>
      </c>
      <c r="N74" s="165">
        <f t="shared" si="33"/>
        <v>0</v>
      </c>
      <c r="O74" s="165">
        <f t="shared" si="33"/>
        <v>-1730412.74</v>
      </c>
      <c r="P74" s="165">
        <f t="shared" si="33"/>
        <v>0</v>
      </c>
      <c r="Q74" s="165">
        <f t="shared" si="33"/>
        <v>-1730412.74</v>
      </c>
      <c r="R74" s="165">
        <f t="shared" si="33"/>
        <v>0</v>
      </c>
      <c r="S74" s="165">
        <f t="shared" si="33"/>
        <v>-1730412.74</v>
      </c>
      <c r="T74" s="165">
        <f t="shared" si="33"/>
        <v>0</v>
      </c>
      <c r="U74" s="165">
        <f t="shared" si="33"/>
        <v>-1730412.74</v>
      </c>
      <c r="V74" s="165">
        <f t="shared" si="33"/>
        <v>0</v>
      </c>
      <c r="W74" s="165">
        <f t="shared" si="33"/>
        <v>-1730412.74</v>
      </c>
      <c r="X74" s="165">
        <v>0</v>
      </c>
      <c r="Y74" s="165">
        <f t="shared" ref="Y74:AE74" si="34">Y62-Y73</f>
        <v>-1730412.74</v>
      </c>
      <c r="Z74" s="165">
        <f t="shared" si="34"/>
        <v>0</v>
      </c>
      <c r="AA74" s="165">
        <f t="shared" si="34"/>
        <v>-1730412.74</v>
      </c>
      <c r="AB74" s="165">
        <f t="shared" si="34"/>
        <v>0</v>
      </c>
      <c r="AC74" s="165">
        <f t="shared" si="34"/>
        <v>-1730412.74</v>
      </c>
      <c r="AD74" s="174">
        <f t="shared" si="34"/>
        <v>0</v>
      </c>
      <c r="AE74" s="165">
        <f t="shared" si="34"/>
        <v>-1730412.74</v>
      </c>
    </row>
    <row r="75" spans="1:31" x14ac:dyDescent="0.3">
      <c r="A75" s="120"/>
      <c r="B75" s="120"/>
      <c r="D75" s="120"/>
      <c r="E75" s="120"/>
      <c r="F75" s="120"/>
      <c r="G75" s="120"/>
      <c r="H75" s="120"/>
      <c r="J75" s="139"/>
      <c r="K75" s="13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</row>
    <row r="76" spans="1:31" x14ac:dyDescent="0.3">
      <c r="A76" s="119" t="s">
        <v>259</v>
      </c>
      <c r="B76" s="120"/>
      <c r="C76" s="138"/>
      <c r="D76" s="120"/>
      <c r="E76" s="120"/>
      <c r="F76" s="120"/>
      <c r="G76" s="120"/>
      <c r="H76" s="120"/>
      <c r="J76" s="175"/>
      <c r="K76" s="13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 t="s">
        <v>260</v>
      </c>
      <c r="Y76" s="123"/>
      <c r="Z76" s="123"/>
      <c r="AA76" s="123"/>
      <c r="AB76" s="123"/>
      <c r="AC76" s="123"/>
      <c r="AD76" s="123"/>
      <c r="AE76" s="123"/>
    </row>
    <row r="77" spans="1:31" x14ac:dyDescent="0.3">
      <c r="B77" s="168" t="s">
        <v>169</v>
      </c>
      <c r="C77" s="138"/>
      <c r="D77" s="120"/>
      <c r="E77" s="120"/>
      <c r="F77" s="120"/>
      <c r="G77" s="120"/>
      <c r="H77" s="120"/>
      <c r="J77" s="175"/>
      <c r="K77" s="13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 t="s">
        <v>97</v>
      </c>
      <c r="X77" s="123"/>
      <c r="Y77" s="123"/>
      <c r="Z77" s="123"/>
      <c r="AA77" s="123"/>
      <c r="AB77" s="123"/>
      <c r="AC77" s="123"/>
      <c r="AD77" s="123"/>
      <c r="AE77" s="123"/>
    </row>
    <row r="78" spans="1:31" x14ac:dyDescent="0.3">
      <c r="A78" s="120" t="s">
        <v>261</v>
      </c>
      <c r="B78" s="120"/>
      <c r="C78" s="138"/>
      <c r="D78" s="120"/>
      <c r="E78" s="120"/>
      <c r="F78" s="120"/>
      <c r="G78" s="120"/>
      <c r="H78" s="120"/>
      <c r="I78" s="142">
        <v>0</v>
      </c>
      <c r="J78" s="175"/>
      <c r="K78" s="133">
        <f>I78+J78</f>
        <v>0</v>
      </c>
      <c r="L78" s="123"/>
      <c r="M78" s="123"/>
      <c r="N78" s="123"/>
      <c r="O78" s="123"/>
      <c r="P78" s="123"/>
      <c r="Q78" s="123"/>
      <c r="R78" s="123"/>
      <c r="S78" s="123"/>
      <c r="T78" s="123"/>
      <c r="U78" s="123">
        <f>SUM(S78:T78)</f>
        <v>0</v>
      </c>
      <c r="V78" s="123"/>
      <c r="W78" s="123">
        <f>SUM(U78:V78)</f>
        <v>0</v>
      </c>
      <c r="X78" s="123"/>
      <c r="Y78" s="123"/>
      <c r="Z78" s="123"/>
      <c r="AA78" s="123"/>
      <c r="AB78" s="123"/>
      <c r="AC78" s="123"/>
      <c r="AD78" s="123"/>
      <c r="AE78" s="123"/>
    </row>
    <row r="79" spans="1:31" x14ac:dyDescent="0.3">
      <c r="A79" s="120" t="s">
        <v>262</v>
      </c>
      <c r="B79" s="120"/>
      <c r="C79" s="138"/>
      <c r="D79" s="120"/>
      <c r="E79" s="120"/>
      <c r="F79" s="120"/>
      <c r="G79" s="120"/>
      <c r="H79" s="120"/>
      <c r="I79" s="142">
        <v>0</v>
      </c>
      <c r="J79" s="175"/>
      <c r="K79" s="133">
        <f>I79+J79</f>
        <v>0</v>
      </c>
      <c r="L79" s="123"/>
      <c r="M79" s="123"/>
      <c r="N79" s="123"/>
      <c r="O79" s="123"/>
      <c r="P79" s="123"/>
      <c r="Q79" s="123"/>
      <c r="R79" s="123"/>
      <c r="S79" s="123"/>
      <c r="T79" s="123"/>
      <c r="U79" s="123">
        <f>SUM(S79:T79)</f>
        <v>0</v>
      </c>
      <c r="V79" s="123"/>
      <c r="W79" s="123">
        <f>SUM(U79:V79)</f>
        <v>0</v>
      </c>
      <c r="X79" s="123"/>
      <c r="Y79" s="123"/>
      <c r="Z79" s="123"/>
      <c r="AA79" s="123"/>
      <c r="AB79" s="123"/>
      <c r="AC79" s="123"/>
      <c r="AD79" s="123"/>
      <c r="AE79" s="123"/>
    </row>
    <row r="80" spans="1:31" x14ac:dyDescent="0.3">
      <c r="B80" s="168" t="s">
        <v>205</v>
      </c>
      <c r="E80" s="120"/>
      <c r="F80" s="120"/>
      <c r="G80" s="120"/>
      <c r="H80" s="120"/>
      <c r="I80" s="140">
        <v>0</v>
      </c>
      <c r="J80" s="140">
        <f>SUM(J78:J79)</f>
        <v>0</v>
      </c>
      <c r="K80" s="140">
        <f>I80+J80</f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140">
        <f>SUM(T78:T79)</f>
        <v>0</v>
      </c>
      <c r="U80" s="140">
        <f>SUM(U78:U79)</f>
        <v>0</v>
      </c>
      <c r="V80" s="140">
        <f>SUM(V78:V79)</f>
        <v>0</v>
      </c>
      <c r="W80" s="140">
        <f>SUM(W78:W79)</f>
        <v>0</v>
      </c>
      <c r="X80" s="140">
        <v>0</v>
      </c>
      <c r="Y80" s="140">
        <v>0</v>
      </c>
      <c r="Z80" s="140">
        <v>0</v>
      </c>
      <c r="AA80" s="140">
        <v>0</v>
      </c>
      <c r="AB80" s="140">
        <v>0</v>
      </c>
      <c r="AC80" s="140">
        <v>0</v>
      </c>
      <c r="AD80" s="140">
        <v>0</v>
      </c>
      <c r="AE80" s="140">
        <v>0</v>
      </c>
    </row>
    <row r="81" spans="1:31" x14ac:dyDescent="0.3">
      <c r="E81" s="120"/>
      <c r="F81" s="120"/>
      <c r="G81" s="120"/>
      <c r="H81" s="120"/>
      <c r="J81" s="170"/>
      <c r="K81" s="170"/>
      <c r="V81" s="149"/>
      <c r="X81" s="149"/>
      <c r="Y81" s="149"/>
      <c r="AB81" s="149"/>
      <c r="AC81" s="149"/>
      <c r="AD81" s="149"/>
    </row>
    <row r="82" spans="1:31" x14ac:dyDescent="0.3">
      <c r="B82" s="119" t="s">
        <v>206</v>
      </c>
      <c r="C82" s="120"/>
      <c r="D82" s="120"/>
      <c r="E82" s="120"/>
      <c r="F82" s="120"/>
      <c r="G82" s="120"/>
      <c r="H82" s="120"/>
      <c r="I82" s="169"/>
      <c r="J82" s="139"/>
      <c r="K82" s="13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</row>
    <row r="83" spans="1:31" x14ac:dyDescent="0.3">
      <c r="A83" s="120" t="s">
        <v>263</v>
      </c>
      <c r="C83" s="120"/>
      <c r="D83" s="120"/>
      <c r="E83" s="120"/>
      <c r="F83" s="120"/>
      <c r="G83" s="120"/>
      <c r="H83" s="120"/>
      <c r="I83" s="151"/>
      <c r="J83" s="139"/>
      <c r="K83" s="133"/>
      <c r="L83" s="123"/>
      <c r="M83" s="123"/>
      <c r="N83" s="123"/>
      <c r="O83" s="123"/>
      <c r="P83" s="123"/>
      <c r="Q83" s="123"/>
      <c r="R83" s="123"/>
      <c r="S83" s="123"/>
      <c r="T83" s="123"/>
      <c r="U83" s="123">
        <f>SUM(S83:T83)</f>
        <v>0</v>
      </c>
      <c r="V83" s="123"/>
      <c r="W83" s="123">
        <f>SUM(U83:V83)</f>
        <v>0</v>
      </c>
      <c r="X83" s="123"/>
      <c r="Y83" s="123"/>
      <c r="Z83" s="123"/>
      <c r="AA83" s="123"/>
      <c r="AB83" s="123"/>
      <c r="AC83" s="123"/>
      <c r="AD83" s="123"/>
      <c r="AE83" s="123"/>
    </row>
    <row r="84" spans="1:31" x14ac:dyDescent="0.3">
      <c r="A84" s="120" t="s">
        <v>264</v>
      </c>
      <c r="B84" s="120"/>
      <c r="C84" s="120"/>
      <c r="D84" s="120"/>
      <c r="E84" s="120"/>
      <c r="F84" s="120"/>
      <c r="G84" s="120"/>
      <c r="H84" s="120"/>
      <c r="I84" s="151"/>
      <c r="J84" s="139"/>
      <c r="K84" s="133"/>
      <c r="L84" s="123"/>
      <c r="M84" s="123"/>
      <c r="N84" s="123"/>
      <c r="O84" s="123"/>
      <c r="P84" s="123"/>
      <c r="Q84" s="123"/>
      <c r="R84" s="123"/>
      <c r="S84" s="123"/>
      <c r="T84" s="123"/>
      <c r="U84" s="123">
        <f>SUM(S84:T84)</f>
        <v>0</v>
      </c>
      <c r="V84" s="123"/>
      <c r="W84" s="123">
        <f>SUM(U84:V84)</f>
        <v>0</v>
      </c>
      <c r="X84" s="123"/>
      <c r="Y84" s="123"/>
      <c r="Z84" s="123"/>
      <c r="AA84" s="123"/>
      <c r="AB84" s="123"/>
      <c r="AC84" s="123"/>
      <c r="AD84" s="123"/>
      <c r="AE84" s="123">
        <f>SUM(AC84:AD84)</f>
        <v>0</v>
      </c>
    </row>
    <row r="85" spans="1:31" x14ac:dyDescent="0.3">
      <c r="B85" s="119" t="s">
        <v>241</v>
      </c>
      <c r="C85" s="120"/>
      <c r="D85" s="120"/>
      <c r="E85" s="120"/>
      <c r="F85" s="120"/>
      <c r="G85" s="120"/>
      <c r="H85" s="120"/>
      <c r="I85" s="172">
        <f>SUM(I83:I84)</f>
        <v>0</v>
      </c>
      <c r="J85" s="172">
        <f>SUM(J83:J84)</f>
        <v>0</v>
      </c>
      <c r="K85" s="172">
        <f>SUM(K83:K84)</f>
        <v>0</v>
      </c>
      <c r="L85" s="172">
        <f>SUM(L83:L84)</f>
        <v>0</v>
      </c>
      <c r="M85" s="140">
        <v>0</v>
      </c>
      <c r="N85" s="140">
        <v>0</v>
      </c>
      <c r="O85" s="140">
        <v>0</v>
      </c>
      <c r="P85" s="140">
        <v>0</v>
      </c>
      <c r="Q85" s="140">
        <v>0</v>
      </c>
      <c r="R85" s="140">
        <v>0</v>
      </c>
      <c r="S85" s="140">
        <v>0</v>
      </c>
      <c r="T85" s="140">
        <f>SUM(T83:T84)</f>
        <v>0</v>
      </c>
      <c r="U85" s="140">
        <f>SUM(U83:U84)</f>
        <v>0</v>
      </c>
      <c r="V85" s="140">
        <f>SUM(V83:V84)</f>
        <v>0</v>
      </c>
      <c r="W85" s="140">
        <f>SUM(W83:W84)</f>
        <v>0</v>
      </c>
      <c r="X85" s="140">
        <v>0</v>
      </c>
      <c r="Y85" s="140">
        <v>0</v>
      </c>
      <c r="Z85" s="140">
        <v>0</v>
      </c>
      <c r="AA85" s="140">
        <v>0</v>
      </c>
      <c r="AB85" s="140">
        <v>0</v>
      </c>
      <c r="AC85" s="140">
        <v>0</v>
      </c>
      <c r="AD85" s="140">
        <f>SUM(AD83:AD84)</f>
        <v>0</v>
      </c>
      <c r="AE85" s="140">
        <f>SUM(AC85:AD85)</f>
        <v>0</v>
      </c>
    </row>
    <row r="86" spans="1:31" x14ac:dyDescent="0.3">
      <c r="A86" s="119" t="s">
        <v>265</v>
      </c>
      <c r="C86" s="120"/>
      <c r="D86" s="120"/>
      <c r="E86" s="120"/>
      <c r="F86" s="120"/>
      <c r="G86" s="120"/>
      <c r="H86" s="120"/>
      <c r="I86" s="140">
        <f>I80-I85</f>
        <v>0</v>
      </c>
      <c r="J86" s="165">
        <f>J80-J85</f>
        <v>0</v>
      </c>
      <c r="K86" s="140">
        <f>K80-K85</f>
        <v>0</v>
      </c>
      <c r="L86" s="140">
        <f>L80-L85</f>
        <v>0</v>
      </c>
      <c r="M86" s="140">
        <v>0</v>
      </c>
      <c r="N86" s="140">
        <v>0</v>
      </c>
      <c r="O86" s="140">
        <v>0</v>
      </c>
      <c r="P86" s="140">
        <v>0</v>
      </c>
      <c r="Q86" s="140">
        <v>0</v>
      </c>
      <c r="R86" s="140">
        <v>0</v>
      </c>
      <c r="S86" s="140">
        <v>0</v>
      </c>
      <c r="T86" s="140">
        <v>0</v>
      </c>
      <c r="U86" s="140">
        <v>0</v>
      </c>
      <c r="V86" s="140">
        <v>0</v>
      </c>
      <c r="W86" s="140">
        <v>0</v>
      </c>
      <c r="X86" s="140">
        <v>0</v>
      </c>
      <c r="Y86" s="140">
        <v>0</v>
      </c>
      <c r="Z86" s="140">
        <v>0</v>
      </c>
      <c r="AA86" s="140">
        <v>0</v>
      </c>
      <c r="AB86" s="140">
        <v>0</v>
      </c>
      <c r="AC86" s="140">
        <v>0</v>
      </c>
      <c r="AD86" s="165">
        <f>AD80-AD85</f>
        <v>0</v>
      </c>
      <c r="AE86" s="165">
        <f>AE80-AE85</f>
        <v>0</v>
      </c>
    </row>
    <row r="87" spans="1:31" x14ac:dyDescent="0.3">
      <c r="A87" s="119" t="s">
        <v>266</v>
      </c>
      <c r="C87" s="120"/>
      <c r="D87" s="120"/>
      <c r="E87" s="120"/>
      <c r="F87" s="120"/>
      <c r="G87" s="120"/>
      <c r="H87" s="120"/>
      <c r="I87" s="176">
        <f t="shared" ref="I87:AE87" si="35">I53+I74+I86</f>
        <v>536713.70000000042</v>
      </c>
      <c r="J87" s="176">
        <f t="shared" si="35"/>
        <v>23962767.500000007</v>
      </c>
      <c r="K87" s="177">
        <f t="shared" si="35"/>
        <v>-23800990.960000001</v>
      </c>
      <c r="L87" s="177">
        <f t="shared" si="35"/>
        <v>-2332646.7599999998</v>
      </c>
      <c r="M87" s="177">
        <f t="shared" si="35"/>
        <v>-22889879.960000001</v>
      </c>
      <c r="N87" s="177">
        <f t="shared" si="35"/>
        <v>0</v>
      </c>
      <c r="O87" s="177">
        <f t="shared" si="35"/>
        <v>-22889879.960000001</v>
      </c>
      <c r="P87" s="176">
        <f t="shared" si="35"/>
        <v>0</v>
      </c>
      <c r="Q87" s="177">
        <f t="shared" si="35"/>
        <v>-22889879.960000001</v>
      </c>
      <c r="R87" s="177">
        <f t="shared" si="35"/>
        <v>0</v>
      </c>
      <c r="S87" s="177">
        <f t="shared" si="35"/>
        <v>-22889879.960000001</v>
      </c>
      <c r="T87" s="176">
        <f t="shared" si="35"/>
        <v>0</v>
      </c>
      <c r="U87" s="177">
        <f t="shared" si="35"/>
        <v>-22889879.960000001</v>
      </c>
      <c r="V87" s="177">
        <f t="shared" si="35"/>
        <v>0</v>
      </c>
      <c r="W87" s="177">
        <f t="shared" si="35"/>
        <v>-22889879.960000001</v>
      </c>
      <c r="X87" s="177">
        <f t="shared" si="35"/>
        <v>0</v>
      </c>
      <c r="Y87" s="177">
        <f t="shared" si="35"/>
        <v>40460992.68</v>
      </c>
      <c r="Z87" s="177">
        <f t="shared" si="35"/>
        <v>0</v>
      </c>
      <c r="AA87" s="177">
        <f t="shared" si="35"/>
        <v>-22889879.960000001</v>
      </c>
      <c r="AB87" s="177">
        <f t="shared" si="35"/>
        <v>0</v>
      </c>
      <c r="AC87" s="177">
        <f t="shared" si="35"/>
        <v>-22889879.960000001</v>
      </c>
      <c r="AD87" s="176">
        <f t="shared" si="35"/>
        <v>0</v>
      </c>
      <c r="AE87" s="177">
        <f t="shared" si="35"/>
        <v>-22889879.960000001</v>
      </c>
    </row>
    <row r="88" spans="1:31" x14ac:dyDescent="0.3">
      <c r="A88" s="119" t="s">
        <v>266</v>
      </c>
      <c r="C88" s="120"/>
      <c r="D88" s="120"/>
      <c r="E88" s="120"/>
      <c r="F88" s="120"/>
      <c r="G88" s="120"/>
      <c r="H88" s="120"/>
      <c r="I88" s="178">
        <v>91183073.219999999</v>
      </c>
      <c r="J88" s="179">
        <v>91183073.219999999</v>
      </c>
      <c r="K88" s="179">
        <v>91183073.219999999</v>
      </c>
      <c r="L88" s="179">
        <v>91183073.219999999</v>
      </c>
      <c r="M88" s="179">
        <v>91183073.219999999</v>
      </c>
      <c r="N88" s="179">
        <v>91183073.219999999</v>
      </c>
      <c r="O88" s="179">
        <v>91183073.219999999</v>
      </c>
      <c r="P88" s="179"/>
      <c r="Q88" s="179">
        <v>91183073.219999999</v>
      </c>
      <c r="R88" s="179">
        <v>91183073.219999999</v>
      </c>
      <c r="S88" s="179">
        <v>91183073.219999999</v>
      </c>
      <c r="T88" s="179">
        <v>91183073.219999999</v>
      </c>
      <c r="U88" s="179">
        <v>91183073.219999999</v>
      </c>
      <c r="V88" s="179">
        <v>91183073.219999999</v>
      </c>
      <c r="W88" s="179">
        <v>91183073.219999999</v>
      </c>
      <c r="X88" s="179">
        <v>91183073.219999999</v>
      </c>
      <c r="Y88" s="179">
        <v>91183073.219999999</v>
      </c>
      <c r="Z88" s="179">
        <v>91183073.219999999</v>
      </c>
      <c r="AA88" s="179">
        <v>91183073.219999999</v>
      </c>
      <c r="AB88" s="179">
        <v>91183073.219999999</v>
      </c>
      <c r="AC88" s="179">
        <v>91183073.219999999</v>
      </c>
      <c r="AD88" s="179">
        <v>91183073.219999999</v>
      </c>
      <c r="AE88" s="179">
        <v>91183073.219999999</v>
      </c>
    </row>
    <row r="89" spans="1:31" ht="19.5" thickBot="1" x14ac:dyDescent="0.35">
      <c r="A89" s="119" t="s">
        <v>267</v>
      </c>
      <c r="B89" s="120"/>
      <c r="C89" s="120"/>
      <c r="D89" s="120"/>
      <c r="E89" s="120"/>
      <c r="F89" s="120"/>
      <c r="G89" s="120"/>
      <c r="H89" s="120"/>
      <c r="I89" s="180">
        <f>I87+I88</f>
        <v>91719786.920000002</v>
      </c>
      <c r="J89" s="181">
        <f t="shared" ref="J89:R89" si="36">SUM(J87:J88)</f>
        <v>115145840.72</v>
      </c>
      <c r="K89" s="182">
        <f t="shared" si="36"/>
        <v>67382082.25999999</v>
      </c>
      <c r="L89" s="181">
        <f t="shared" si="36"/>
        <v>88850426.459999993</v>
      </c>
      <c r="M89" s="182">
        <f t="shared" si="36"/>
        <v>68293193.25999999</v>
      </c>
      <c r="N89" s="182">
        <f t="shared" si="36"/>
        <v>91183073.219999999</v>
      </c>
      <c r="O89" s="182">
        <f t="shared" si="36"/>
        <v>68293193.25999999</v>
      </c>
      <c r="P89" s="182">
        <f t="shared" si="36"/>
        <v>0</v>
      </c>
      <c r="Q89" s="181">
        <f t="shared" si="36"/>
        <v>68293193.25999999</v>
      </c>
      <c r="R89" s="181">
        <f t="shared" si="36"/>
        <v>91183073.219999999</v>
      </c>
      <c r="S89" s="181">
        <f>S87+S88</f>
        <v>68293193.25999999</v>
      </c>
      <c r="T89" s="182">
        <f t="shared" ref="T89:AE89" si="37">SUM(T87:T88)</f>
        <v>91183073.219999999</v>
      </c>
      <c r="U89" s="182">
        <f t="shared" si="37"/>
        <v>68293193.25999999</v>
      </c>
      <c r="V89" s="181">
        <f t="shared" si="37"/>
        <v>91183073.219999999</v>
      </c>
      <c r="W89" s="181">
        <f t="shared" si="37"/>
        <v>68293193.25999999</v>
      </c>
      <c r="X89" s="181">
        <f t="shared" si="37"/>
        <v>91183073.219999999</v>
      </c>
      <c r="Y89" s="181">
        <f t="shared" si="37"/>
        <v>131644065.90000001</v>
      </c>
      <c r="Z89" s="182">
        <f t="shared" si="37"/>
        <v>91183073.219999999</v>
      </c>
      <c r="AA89" s="181">
        <f t="shared" si="37"/>
        <v>68293193.25999999</v>
      </c>
      <c r="AB89" s="181">
        <f t="shared" si="37"/>
        <v>91183073.219999999</v>
      </c>
      <c r="AC89" s="181">
        <f t="shared" si="37"/>
        <v>68293193.25999999</v>
      </c>
      <c r="AD89" s="182">
        <f t="shared" si="37"/>
        <v>91183073.219999999</v>
      </c>
      <c r="AE89" s="181">
        <f t="shared" si="37"/>
        <v>68293193.25999999</v>
      </c>
    </row>
    <row r="90" spans="1:31" ht="19.5" thickTop="1" x14ac:dyDescent="0.3">
      <c r="A90" s="119"/>
      <c r="B90" s="120"/>
      <c r="C90" s="120"/>
      <c r="D90" s="120"/>
      <c r="E90" s="120"/>
      <c r="F90" s="120"/>
      <c r="G90" s="120"/>
      <c r="H90" s="120"/>
      <c r="I90" s="183"/>
      <c r="J90" s="170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</row>
    <row r="91" spans="1:31" x14ac:dyDescent="0.3">
      <c r="A91" s="119"/>
      <c r="B91" s="120"/>
      <c r="C91" s="120"/>
      <c r="D91" s="120"/>
      <c r="E91" s="120" t="s">
        <v>148</v>
      </c>
      <c r="F91" s="120"/>
      <c r="G91" s="120"/>
      <c r="H91" s="120"/>
      <c r="I91" s="183"/>
      <c r="J91" s="170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</row>
    <row r="92" spans="1:31" x14ac:dyDescent="0.3">
      <c r="A92" s="119"/>
      <c r="B92" s="120"/>
      <c r="C92" s="120"/>
      <c r="D92" s="120"/>
      <c r="E92" s="120"/>
      <c r="F92" s="120"/>
      <c r="G92" s="120"/>
      <c r="H92" s="120"/>
      <c r="I92" s="183"/>
      <c r="J92" s="170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</row>
    <row r="93" spans="1:31" x14ac:dyDescent="0.3">
      <c r="A93" s="119"/>
      <c r="B93" s="120"/>
      <c r="C93" s="120"/>
      <c r="D93" s="120"/>
      <c r="E93" s="120"/>
      <c r="F93" s="119" t="s">
        <v>150</v>
      </c>
      <c r="G93" s="119"/>
      <c r="H93" s="120"/>
      <c r="I93" s="183"/>
      <c r="J93" s="170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</row>
    <row r="94" spans="1:31" x14ac:dyDescent="0.3">
      <c r="B94" s="120"/>
      <c r="C94" s="120"/>
      <c r="D94" s="120"/>
      <c r="E94" s="120"/>
      <c r="F94" s="120" t="s">
        <v>268</v>
      </c>
      <c r="G94" s="120"/>
      <c r="H94" s="120"/>
      <c r="J94" s="134"/>
      <c r="K94" s="184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</row>
    <row r="95" spans="1:31" x14ac:dyDescent="0.3">
      <c r="A95" s="120"/>
      <c r="C95" s="120"/>
      <c r="D95" s="120"/>
      <c r="E95" s="120"/>
      <c r="F95" s="120"/>
      <c r="G95" s="120"/>
      <c r="H95" s="120"/>
      <c r="I95" s="184"/>
      <c r="J95" s="147"/>
      <c r="K95" s="147"/>
      <c r="M95" s="144"/>
      <c r="W95" s="185"/>
      <c r="Y95" s="143"/>
      <c r="AA95" s="186"/>
      <c r="AE95" s="143"/>
    </row>
    <row r="96" spans="1:31" x14ac:dyDescent="0.3">
      <c r="B96" s="120"/>
      <c r="C96" s="120"/>
      <c r="D96" s="120"/>
      <c r="E96" s="120"/>
      <c r="F96" s="120"/>
      <c r="G96" s="120"/>
      <c r="H96" s="120"/>
      <c r="I96" s="170"/>
      <c r="J96" s="184"/>
      <c r="U96" s="111" t="s">
        <v>97</v>
      </c>
      <c r="Z96" s="111"/>
    </row>
    <row r="97" spans="1:31" x14ac:dyDescent="0.3">
      <c r="B97" s="120"/>
      <c r="C97" s="120"/>
      <c r="D97" s="120"/>
      <c r="E97" s="120"/>
      <c r="F97" s="120"/>
      <c r="G97" s="120"/>
      <c r="H97" s="120"/>
      <c r="I97" s="170"/>
      <c r="J97" s="143"/>
      <c r="M97" s="184"/>
      <c r="S97" s="111" t="s">
        <v>269</v>
      </c>
    </row>
    <row r="98" spans="1:31" x14ac:dyDescent="0.3">
      <c r="B98" s="120"/>
      <c r="C98" s="120"/>
      <c r="D98" s="120"/>
      <c r="E98" s="120"/>
      <c r="F98" s="120"/>
      <c r="G98" s="120"/>
      <c r="H98" s="120"/>
      <c r="J98" s="187"/>
    </row>
    <row r="99" spans="1:31" x14ac:dyDescent="0.3">
      <c r="B99" s="120"/>
      <c r="C99" s="120"/>
      <c r="D99" s="120"/>
      <c r="E99" s="120"/>
      <c r="F99" s="120"/>
      <c r="G99" s="120"/>
      <c r="H99" s="120"/>
      <c r="I99" s="169"/>
    </row>
    <row r="100" spans="1:31" x14ac:dyDescent="0.3">
      <c r="A100" s="119"/>
      <c r="B100" s="120"/>
      <c r="C100" s="120"/>
      <c r="D100" s="120"/>
      <c r="E100" s="120"/>
      <c r="F100" s="120"/>
      <c r="G100" s="120"/>
      <c r="H100" s="120"/>
      <c r="I100" s="139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 t="s">
        <v>270</v>
      </c>
      <c r="AD100" s="123"/>
      <c r="AE100" s="123"/>
    </row>
    <row r="101" spans="1:31" x14ac:dyDescent="0.3">
      <c r="A101" s="119"/>
      <c r="B101" s="120"/>
      <c r="C101" s="120"/>
      <c r="D101" s="120"/>
      <c r="E101" s="120"/>
      <c r="F101" s="120"/>
      <c r="G101" s="120"/>
      <c r="H101" s="120"/>
      <c r="I101" s="139"/>
      <c r="J101" s="134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</row>
    <row r="102" spans="1:31" x14ac:dyDescent="0.3">
      <c r="A102" s="119"/>
      <c r="B102" s="120"/>
      <c r="C102" s="120"/>
      <c r="D102" s="120"/>
      <c r="E102" s="120"/>
      <c r="F102" s="120"/>
      <c r="G102" s="120"/>
      <c r="H102" s="120"/>
      <c r="I102" s="139"/>
      <c r="J102" s="123"/>
      <c r="K102" s="13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</row>
    <row r="103" spans="1:31" x14ac:dyDescent="0.3">
      <c r="A103" s="119"/>
      <c r="B103" s="120"/>
      <c r="C103" s="120"/>
      <c r="D103" s="120"/>
      <c r="E103" s="120"/>
      <c r="F103" s="120"/>
      <c r="G103" s="120"/>
      <c r="H103" s="120"/>
      <c r="I103" s="139"/>
      <c r="J103" s="134"/>
      <c r="K103" s="13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</row>
    <row r="104" spans="1:31" x14ac:dyDescent="0.3">
      <c r="A104" s="119"/>
      <c r="B104" s="120"/>
      <c r="C104" s="120"/>
      <c r="D104" s="120"/>
      <c r="E104" s="120"/>
      <c r="F104" s="120"/>
      <c r="G104" s="120"/>
      <c r="H104" s="120"/>
      <c r="I104" s="139"/>
      <c r="J104" s="134"/>
      <c r="K104" s="13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</row>
    <row r="105" spans="1:31" x14ac:dyDescent="0.3">
      <c r="A105" s="119"/>
      <c r="B105" s="120"/>
      <c r="C105" s="120"/>
      <c r="D105" s="120"/>
      <c r="E105" s="120"/>
      <c r="F105" s="120"/>
      <c r="G105" s="120"/>
      <c r="H105" s="138"/>
      <c r="I105" s="175"/>
      <c r="J105" s="134"/>
      <c r="K105" s="188"/>
      <c r="L105" s="123"/>
      <c r="M105" s="188"/>
      <c r="N105" s="123"/>
      <c r="O105" s="189"/>
      <c r="P105" s="123"/>
      <c r="Q105" s="189"/>
      <c r="R105" s="123"/>
      <c r="S105" s="189"/>
      <c r="T105" s="123"/>
      <c r="U105" s="189"/>
      <c r="V105" s="123"/>
      <c r="W105" s="189"/>
      <c r="X105" s="123"/>
      <c r="Y105" s="189"/>
      <c r="Z105" s="123"/>
      <c r="AA105" s="189"/>
      <c r="AB105" s="123"/>
      <c r="AC105" s="189"/>
      <c r="AD105" s="123"/>
      <c r="AE105" s="189"/>
    </row>
    <row r="106" spans="1:31" x14ac:dyDescent="0.3">
      <c r="A106" s="119"/>
      <c r="B106" s="120"/>
      <c r="C106" s="120"/>
      <c r="D106" s="120"/>
      <c r="E106" s="120"/>
      <c r="F106" s="120"/>
      <c r="G106" s="120"/>
      <c r="H106" s="138"/>
      <c r="I106" s="123"/>
      <c r="J106" s="134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</row>
    <row r="107" spans="1:31" x14ac:dyDescent="0.3">
      <c r="A107" s="119"/>
      <c r="B107" s="120"/>
      <c r="C107" s="120"/>
      <c r="D107" s="120"/>
      <c r="E107" s="120"/>
      <c r="F107" s="120"/>
      <c r="G107" s="120"/>
      <c r="H107" s="138"/>
      <c r="I107" s="190"/>
      <c r="J107" s="190"/>
      <c r="K107" s="190"/>
      <c r="L107" s="134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</row>
    <row r="108" spans="1:31" x14ac:dyDescent="0.3">
      <c r="A108" s="120"/>
      <c r="B108" s="120"/>
      <c r="C108" s="120"/>
      <c r="D108" s="120"/>
      <c r="E108" s="120"/>
      <c r="F108" s="120"/>
      <c r="G108" s="120"/>
      <c r="H108" s="138"/>
      <c r="I108" s="139"/>
      <c r="J108" s="190"/>
      <c r="K108" s="139"/>
      <c r="L108" s="134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</row>
    <row r="109" spans="1:31" x14ac:dyDescent="0.3">
      <c r="A109" s="120"/>
      <c r="B109" s="120"/>
      <c r="C109" s="120"/>
      <c r="D109" s="120"/>
      <c r="E109" s="120"/>
      <c r="F109" s="120"/>
      <c r="G109" s="120"/>
      <c r="H109" s="138"/>
      <c r="I109" s="139"/>
      <c r="J109" s="190"/>
      <c r="K109" s="139"/>
      <c r="L109" s="134"/>
      <c r="M109" s="123"/>
      <c r="N109" s="123"/>
      <c r="O109" s="191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</row>
    <row r="110" spans="1:31" x14ac:dyDescent="0.3">
      <c r="A110" s="120"/>
      <c r="B110" s="120"/>
      <c r="C110" s="120"/>
      <c r="D110" s="120"/>
      <c r="E110" s="120"/>
      <c r="F110" s="120"/>
      <c r="G110" s="120"/>
      <c r="H110" s="138"/>
      <c r="I110" s="139"/>
      <c r="J110" s="192"/>
      <c r="K110" s="139"/>
      <c r="L110" s="134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</row>
    <row r="111" spans="1:31" x14ac:dyDescent="0.3">
      <c r="N111" s="123"/>
      <c r="O111" s="123"/>
    </row>
    <row r="112" spans="1:31" x14ac:dyDescent="0.3">
      <c r="N112" s="123"/>
      <c r="O112" s="123"/>
    </row>
    <row r="113" spans="14:15" s="122" customFormat="1" x14ac:dyDescent="0.3">
      <c r="N113" s="123"/>
      <c r="O113" s="123"/>
    </row>
    <row r="114" spans="14:15" s="122" customFormat="1" x14ac:dyDescent="0.3">
      <c r="N114" s="123"/>
      <c r="O114" s="123"/>
    </row>
    <row r="115" spans="14:15" s="122" customFormat="1" x14ac:dyDescent="0.3">
      <c r="N115" s="123"/>
      <c r="O115" s="123"/>
    </row>
    <row r="116" spans="14:15" s="122" customFormat="1" x14ac:dyDescent="0.3">
      <c r="N116" s="123"/>
      <c r="O116" s="123"/>
    </row>
    <row r="117" spans="14:15" s="122" customFormat="1" x14ac:dyDescent="0.3">
      <c r="N117" s="123"/>
      <c r="O117" s="123"/>
    </row>
    <row r="118" spans="14:15" s="122" customFormat="1" x14ac:dyDescent="0.3">
      <c r="N118" s="123"/>
      <c r="O118" s="123"/>
    </row>
    <row r="119" spans="14:15" s="122" customFormat="1" x14ac:dyDescent="0.3">
      <c r="N119" s="123"/>
      <c r="O119" s="123"/>
    </row>
    <row r="120" spans="14:15" s="122" customFormat="1" x14ac:dyDescent="0.3">
      <c r="N120" s="123"/>
      <c r="O120" s="123"/>
    </row>
    <row r="121" spans="14:15" s="122" customFormat="1" x14ac:dyDescent="0.3">
      <c r="N121" s="123"/>
      <c r="O121" s="123"/>
    </row>
    <row r="122" spans="14:15" s="122" customFormat="1" x14ac:dyDescent="0.3">
      <c r="N122" s="143"/>
    </row>
    <row r="123" spans="14:15" s="122" customFormat="1" x14ac:dyDescent="0.3">
      <c r="N123" s="123"/>
      <c r="O123" s="144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paperSize="5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march '17</vt:lpstr>
      <vt:lpstr>Condensed-CashflowMar'17 </vt:lpstr>
      <vt:lpstr>Cashflow-SEF March2017 </vt:lpstr>
      <vt:lpstr>'Cashflow-SEF March2017 '!Print_Area</vt:lpstr>
      <vt:lpstr>'Condensed-CashflowMar''17 '!Print_Area</vt:lpstr>
      <vt:lpstr>'march ''17'!Print_Area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Rosita Aragones</dc:creator>
  <cp:lastModifiedBy>yerro</cp:lastModifiedBy>
  <dcterms:created xsi:type="dcterms:W3CDTF">2017-05-05T05:28:01Z</dcterms:created>
  <dcterms:modified xsi:type="dcterms:W3CDTF">2017-05-07T15:29:20Z</dcterms:modified>
</cp:coreProperties>
</file>