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05" yWindow="-150" windowWidth="9255" windowHeight="7650"/>
  </bookViews>
  <sheets>
    <sheet name="lstQtr 2017" sheetId="14" r:id="rId1"/>
    <sheet name="BUB-CY2016" sheetId="12" r:id="rId2"/>
    <sheet name="4thQtr 2016" sheetId="11" r:id="rId3"/>
    <sheet name="3RDQtr 2016BUB" sheetId="9" r:id="rId4"/>
    <sheet name="3RDQtr 2016 " sheetId="8" r:id="rId5"/>
    <sheet name="2ndQtr 2016" sheetId="7" r:id="rId6"/>
    <sheet name="lstQtr 2016" sheetId="6" r:id="rId7"/>
    <sheet name="4thQtr 2015 " sheetId="5" r:id="rId8"/>
    <sheet name="3rdQtr 2015" sheetId="4" r:id="rId9"/>
    <sheet name="2ndQtr 2015" sheetId="3" r:id="rId10"/>
    <sheet name="lstQtr 2015" sheetId="2" r:id="rId11"/>
    <sheet name="4thQtr-2014" sheetId="1" r:id="rId12"/>
    <sheet name="DILG-Mayors" sheetId="13" r:id="rId13"/>
  </sheets>
  <definedNames>
    <definedName name="_xlnm.Print_Area" localSheetId="5">'2ndQtr 2016'!$A$1:$I$39</definedName>
    <definedName name="_xlnm.Print_Area" localSheetId="8">'3rdQtr 2015'!$A$1:$I$36</definedName>
    <definedName name="_xlnm.Print_Area" localSheetId="4">'3RDQtr 2016 '!$A$1:$I$39</definedName>
    <definedName name="_xlnm.Print_Area" localSheetId="3">'3RDQtr 2016BUB'!$A$1:$I$38</definedName>
    <definedName name="_xlnm.Print_Area" localSheetId="7">'4thQtr 2015 '!$A$1:$I$39</definedName>
    <definedName name="_xlnm.Print_Area" localSheetId="2">'4thQtr 2016'!$A$1:$I$44</definedName>
    <definedName name="_xlnm.Print_Area" localSheetId="1">'BUB-CY2016'!$A$1:$G$38</definedName>
    <definedName name="_xlnm.Print_Area" localSheetId="6">'lstQtr 2016'!$A$1:$I$39</definedName>
    <definedName name="_xlnm.Print_Area" localSheetId="0">'lstQtr 2017'!$A$1:$I$44</definedName>
  </definedNames>
  <calcPr calcId="124519"/>
</workbook>
</file>

<file path=xl/calcChain.xml><?xml version="1.0" encoding="utf-8"?>
<calcChain xmlns="http://schemas.openxmlformats.org/spreadsheetml/2006/main">
  <c r="C38" i="13"/>
  <c r="G12" i="14"/>
  <c r="C12"/>
  <c r="C9"/>
  <c r="G18"/>
  <c r="C18"/>
  <c r="G9"/>
  <c r="D20" i="13" l="1"/>
  <c r="D9"/>
  <c r="C9"/>
  <c r="C20"/>
  <c r="E13" i="12"/>
  <c r="E31"/>
  <c r="E29"/>
  <c r="E26"/>
  <c r="E24"/>
  <c r="E21"/>
  <c r="E17"/>
  <c r="E15"/>
  <c r="E11"/>
  <c r="E9"/>
  <c r="G12" i="11" l="1"/>
  <c r="G15" l="1"/>
  <c r="G18"/>
  <c r="C12"/>
  <c r="G9"/>
  <c r="C9"/>
  <c r="C18"/>
  <c r="G13" i="8"/>
  <c r="C13"/>
  <c r="C9"/>
  <c r="G20"/>
  <c r="C20"/>
  <c r="G13" i="7"/>
  <c r="C13"/>
  <c r="C9"/>
  <c r="G20"/>
  <c r="C20"/>
  <c r="G23" i="6"/>
  <c r="G17"/>
  <c r="G13"/>
  <c r="C13"/>
  <c r="C9"/>
  <c r="G20"/>
  <c r="C20"/>
  <c r="G22" i="5"/>
  <c r="C22"/>
  <c r="C13"/>
  <c r="C9"/>
  <c r="G19"/>
  <c r="G19" i="4" l="1"/>
  <c r="G18" i="2" l="1"/>
</calcChain>
</file>

<file path=xl/sharedStrings.xml><?xml version="1.0" encoding="utf-8"?>
<sst xmlns="http://schemas.openxmlformats.org/spreadsheetml/2006/main" count="920" uniqueCount="150">
  <si>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</si>
  <si>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</si>
  <si>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</si>
  <si>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</si>
  <si>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</si>
  <si>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</si>
  <si>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</si>
  <si>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</si>
  <si>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</si>
  <si>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</si>
  <si>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CONSOLIDATED QUARTERLY REPORT ON GOVERNMENT PROJECTS, PROGRAMS or ACTIVITIES</t>
  </si>
  <si>
    <t>FDP Form 6 - Trust Fund Utilization</t>
  </si>
  <si>
    <t xml:space="preserve">PCSO </t>
  </si>
  <si>
    <t xml:space="preserve">Philhealth Insurance </t>
  </si>
  <si>
    <t>Corporation</t>
  </si>
  <si>
    <t>DOLE</t>
  </si>
  <si>
    <t>DSWD - Region lV</t>
  </si>
  <si>
    <t>None</t>
  </si>
  <si>
    <t>Dec  15,2014</t>
  </si>
  <si>
    <t>Mun of Taytay</t>
  </si>
  <si>
    <t>NA</t>
  </si>
  <si>
    <t xml:space="preserve">not yet </t>
  </si>
  <si>
    <t>implemented</t>
  </si>
  <si>
    <t>We hereby certify that we have reviewed the contents and hereby attest to</t>
  </si>
  <si>
    <t xml:space="preserve">the veracity and correctness of the data or information contained in this </t>
  </si>
  <si>
    <t>document.</t>
  </si>
  <si>
    <t>LUZETH G. MA</t>
  </si>
  <si>
    <t>continous program</t>
  </si>
  <si>
    <t>FOR THE  4TH  QUARTER, CY  2014</t>
  </si>
  <si>
    <t>Province, City or Municipality:  Taytay,Rizal</t>
  </si>
  <si>
    <t>to be implemented on 2015</t>
  </si>
  <si>
    <t>1st Qtr of 2015</t>
  </si>
  <si>
    <t>Municipal Accountant-OIC</t>
  </si>
  <si>
    <t>JANET DL. MERCADO</t>
  </si>
  <si>
    <t>Municipal Mayor</t>
  </si>
  <si>
    <t>Dec 23,2014</t>
  </si>
  <si>
    <t>in process</t>
  </si>
  <si>
    <t>project completed</t>
  </si>
  <si>
    <t>Feb 18,2015</t>
  </si>
  <si>
    <t>Jan 14,2015</t>
  </si>
  <si>
    <t xml:space="preserve">Corporation-Chief of </t>
  </si>
  <si>
    <t>Facility</t>
  </si>
  <si>
    <t>Jan 2015</t>
  </si>
  <si>
    <t>Corporation-Hospital</t>
  </si>
  <si>
    <t>Charges</t>
  </si>
  <si>
    <t>FOR THE  2ND  QUARTER, CY  2015</t>
  </si>
  <si>
    <t>FOR THE THIRD QUARTER, CY  2015</t>
  </si>
  <si>
    <t>DSWD-Supplemental</t>
  </si>
  <si>
    <t>Feeding Prog V</t>
  </si>
  <si>
    <t>July 14,2015</t>
  </si>
  <si>
    <t>Corporation-Capitation</t>
  </si>
  <si>
    <t>Aug 12,2015</t>
  </si>
  <si>
    <t>DILG-DRRM training</t>
  </si>
  <si>
    <t>Aug 10,2015</t>
  </si>
  <si>
    <t>BFAR- Fishery Project</t>
  </si>
  <si>
    <t>Sept 30,2015</t>
  </si>
  <si>
    <t>Hon .  JANET DL. MERCADO</t>
  </si>
  <si>
    <t>DOLE- livelihood</t>
  </si>
  <si>
    <t>not yet implemented</t>
  </si>
  <si>
    <t xml:space="preserve"> </t>
  </si>
  <si>
    <t>FOR THE FOURTH  QUARTER, CY  2015</t>
  </si>
  <si>
    <t>Oct 2015</t>
  </si>
  <si>
    <t>DOLE - livelihood</t>
  </si>
  <si>
    <t>FOR THE FIRST  QUARTER, CY  2015</t>
  </si>
  <si>
    <t>FOR THE FIRST  QUARTER, CY  2016</t>
  </si>
  <si>
    <t>DSWD- OSCA facilities</t>
  </si>
  <si>
    <t>Jan 2016</t>
  </si>
  <si>
    <t>FOR THE SECOND QUARTER, CY  2016</t>
  </si>
  <si>
    <t>Hon . GEORGE RICARDO R. GACULA ll</t>
  </si>
  <si>
    <t>VIOLETA C. DEL MUNDO</t>
  </si>
  <si>
    <t>Municipal Accountant</t>
  </si>
  <si>
    <t>FOR THE THIRD  QUARTER, CY  2016</t>
  </si>
  <si>
    <t>Aug 2,2016</t>
  </si>
  <si>
    <t>July 21,2016</t>
  </si>
  <si>
    <t>trading post,swine fatteners</t>
  </si>
  <si>
    <t>Vermi-composting at LGU</t>
  </si>
  <si>
    <t xml:space="preserve">DA- project such as </t>
  </si>
  <si>
    <t>DTI- livelihood projects</t>
  </si>
  <si>
    <t>Aug 12,2016</t>
  </si>
  <si>
    <t>DOLE IV-A</t>
  </si>
  <si>
    <t>livelihood grants</t>
  </si>
  <si>
    <t>Oct 11,2016</t>
  </si>
  <si>
    <t xml:space="preserve"> CY  2016</t>
  </si>
  <si>
    <t>Jan 22,2016</t>
  </si>
  <si>
    <t xml:space="preserve">                                                                        </t>
  </si>
  <si>
    <t>DOH</t>
  </si>
  <si>
    <t>FOR THE FOURTH  QUARTER, CY  2016</t>
  </si>
  <si>
    <t>project</t>
  </si>
  <si>
    <t>project implemented</t>
  </si>
  <si>
    <t>DSWD-Bahay Pag Asa</t>
  </si>
  <si>
    <t>DILG</t>
  </si>
  <si>
    <t>on the process of</t>
  </si>
  <si>
    <t xml:space="preserve"> implementation</t>
  </si>
  <si>
    <t>implementation</t>
  </si>
  <si>
    <t>on going</t>
  </si>
  <si>
    <t>on going implementation</t>
  </si>
  <si>
    <t>Dec 28,2016</t>
  </si>
  <si>
    <t>Nov 8,2016</t>
  </si>
  <si>
    <t>Corporation-Chief of Facility</t>
  </si>
  <si>
    <t>Corporation-Hospital Charges</t>
  </si>
  <si>
    <t>We hereby certify that we have reviewed the contents and hereby attest to the</t>
  </si>
  <si>
    <t xml:space="preserve"> veracity and correctness of the data or information contained in this document.</t>
  </si>
  <si>
    <t>Dec 2016</t>
  </si>
  <si>
    <t>Nov 2016</t>
  </si>
  <si>
    <t xml:space="preserve">                    </t>
  </si>
  <si>
    <t>Date of Fund Transfer</t>
  </si>
  <si>
    <t>Source Agency</t>
  </si>
  <si>
    <t>Amount Received</t>
  </si>
  <si>
    <t>Disbursement for CY 2016</t>
  </si>
  <si>
    <t>Balance as of Dec 31,2016</t>
  </si>
  <si>
    <t>Purpose</t>
  </si>
  <si>
    <t>BUB FUND STATUS</t>
  </si>
  <si>
    <t>CY 2016</t>
  </si>
  <si>
    <t>DRRM training</t>
  </si>
  <si>
    <t>Fishery Project</t>
  </si>
  <si>
    <t xml:space="preserve"> livelihood</t>
  </si>
  <si>
    <t>BFAR</t>
  </si>
  <si>
    <t xml:space="preserve">DOLE </t>
  </si>
  <si>
    <t>DSWD</t>
  </si>
  <si>
    <t>DA</t>
  </si>
  <si>
    <t xml:space="preserve"> project such as trading post,</t>
  </si>
  <si>
    <t>swine fatteners, vermi-composting at LGU</t>
  </si>
  <si>
    <t>DTI</t>
  </si>
  <si>
    <t>Bahay Pag Asa</t>
  </si>
  <si>
    <t>livelihood projects -woodworks,</t>
  </si>
  <si>
    <t>sewing machine,toda spareparts</t>
  </si>
  <si>
    <t xml:space="preserve"> livelihood project for T-shirt printing</t>
  </si>
  <si>
    <t>Project completed</t>
  </si>
  <si>
    <t>Rescue equipt,health wellness prog,</t>
  </si>
  <si>
    <t>of volunteer office</t>
  </si>
  <si>
    <t xml:space="preserve">provision of furniture(arm chair)Renovation </t>
  </si>
  <si>
    <t>Prepared by:</t>
  </si>
  <si>
    <t>RAQUEL T. BALTAZAR</t>
  </si>
  <si>
    <t>Admin Asst l</t>
  </si>
  <si>
    <t>Certified Correct:</t>
  </si>
  <si>
    <t>VIOLETA  C. DEL MUNDO</t>
  </si>
  <si>
    <t>Emergency Medical kit - Barangay</t>
  </si>
  <si>
    <t>Health Station Kit</t>
  </si>
  <si>
    <t>Const. of  OSCA facilities</t>
  </si>
  <si>
    <t>Oct 24,2014</t>
  </si>
  <si>
    <t>Date Received</t>
  </si>
  <si>
    <t>80% completed</t>
  </si>
  <si>
    <t>Agency</t>
  </si>
  <si>
    <t>Amount Utilized</t>
  </si>
  <si>
    <t>FY 2014</t>
  </si>
  <si>
    <t>FY 2015</t>
  </si>
  <si>
    <t>FOR THE FIRST  QUARTER, CY  2017</t>
  </si>
  <si>
    <t>FY 2016</t>
  </si>
  <si>
    <t>BUB</t>
  </si>
  <si>
    <t>64% completed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</si>
</sst>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.5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43" fontId="0" fillId="0" borderId="2" xfId="1" applyFont="1" applyBorder="1"/>
    <xf numFmtId="43" fontId="4" fillId="0" borderId="1" xfId="1" applyBorder="1"/>
    <xf numFmtId="43" fontId="0" fillId="0" borderId="1" xfId="1" applyFont="1" applyBorder="1"/>
    <xf numFmtId="0" fontId="0" fillId="0" borderId="1" xfId="0" quotePrefix="1" applyFont="1" applyBorder="1"/>
    <xf numFmtId="43" fontId="2" fillId="0" borderId="0" xfId="1" applyFont="1"/>
    <xf numFmtId="43" fontId="0" fillId="0" borderId="0" xfId="1" applyFont="1"/>
    <xf numFmtId="43" fontId="0" fillId="0" borderId="1" xfId="1" applyFont="1" applyBorder="1" applyAlignment="1">
      <alignment horizontal="center" wrapText="1"/>
    </xf>
    <xf numFmtId="43" fontId="0" fillId="0" borderId="0" xfId="1" applyFont="1" applyBorder="1"/>
    <xf numFmtId="0" fontId="5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/>
    <xf numFmtId="0" fontId="0" fillId="0" borderId="1" xfId="0" applyFont="1" applyBorder="1" applyAlignment="1">
      <alignment horizontal="center" wrapText="1"/>
    </xf>
    <xf numFmtId="0" fontId="6" fillId="0" borderId="1" xfId="0" applyFont="1" applyBorder="1"/>
    <xf numFmtId="0" fontId="0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1" applyFont="1"/>
    <xf numFmtId="0" fontId="10" fillId="0" borderId="0" xfId="0" applyFont="1"/>
    <xf numFmtId="0" fontId="10" fillId="0" borderId="0" xfId="0" applyFont="1" applyAlignment="1">
      <alignment horizontal="center"/>
    </xf>
    <xf numFmtId="43" fontId="10" fillId="0" borderId="0" xfId="1" applyFont="1"/>
    <xf numFmtId="0" fontId="10" fillId="0" borderId="1" xfId="0" applyFont="1" applyBorder="1" applyAlignment="1">
      <alignment horizontal="center" wrapText="1"/>
    </xf>
    <xf numFmtId="43" fontId="10" fillId="0" borderId="1" xfId="1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3" fontId="10" fillId="0" borderId="1" xfId="1" applyFont="1" applyBorder="1"/>
    <xf numFmtId="0" fontId="11" fillId="0" borderId="1" xfId="0" quotePrefix="1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0" fontId="11" fillId="0" borderId="1" xfId="0" applyFont="1" applyBorder="1"/>
    <xf numFmtId="43" fontId="10" fillId="0" borderId="0" xfId="1" applyFont="1" applyBorder="1"/>
    <xf numFmtId="0" fontId="10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1" xfId="0" applyFont="1" applyBorder="1" applyAlignment="1">
      <alignment horizontal="center" wrapText="1"/>
    </xf>
    <xf numFmtId="0" fontId="0" fillId="0" borderId="1" xfId="0" quotePrefix="1" applyFont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43" fontId="1" fillId="0" borderId="0" xfId="1" applyFont="1" applyBorder="1" applyAlignment="1"/>
    <xf numFmtId="0" fontId="0" fillId="0" borderId="1" xfId="0" applyFont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43" fontId="0" fillId="0" borderId="0" xfId="0" applyNumberFormat="1"/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43" fontId="12" fillId="0" borderId="1" xfId="1" applyFont="1" applyBorder="1"/>
    <xf numFmtId="9" fontId="0" fillId="0" borderId="1" xfId="0" applyNumberFormat="1" applyBorder="1" applyAlignment="1">
      <alignment horizontal="center"/>
    </xf>
    <xf numFmtId="43" fontId="0" fillId="0" borderId="1" xfId="1" applyFont="1" applyFill="1" applyBorder="1"/>
    <xf numFmtId="0" fontId="0" fillId="0" borderId="0" xfId="0" applyFont="1" applyAlignment="1">
      <alignment vertical="top" wrapText="1"/>
    </xf>
    <xf numFmtId="0" fontId="5" fillId="0" borderId="1" xfId="0" applyFont="1" applyBorder="1" applyAlignment="1">
      <alignment horizontal="left"/>
    </xf>
    <xf numFmtId="43" fontId="4" fillId="0" borderId="1" xfId="1" applyFont="1" applyBorder="1"/>
    <xf numFmtId="43" fontId="4" fillId="3" borderId="1" xfId="1" applyFont="1" applyFill="1" applyBorder="1"/>
    <xf numFmtId="0" fontId="5" fillId="0" borderId="0" xfId="0" applyFont="1" applyBorder="1"/>
    <xf numFmtId="17" fontId="0" fillId="0" borderId="0" xfId="0" quotePrefix="1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left"/>
    </xf>
    <xf numFmtId="0" fontId="1" fillId="0" borderId="0" xfId="0" applyFont="1"/>
    <xf numFmtId="17" fontId="0" fillId="0" borderId="1" xfId="0" applyNumberFormat="1" applyBorder="1" applyAlignment="1">
      <alignment horizontal="left"/>
    </xf>
    <xf numFmtId="43" fontId="0" fillId="2" borderId="1" xfId="1" applyFont="1" applyFill="1" applyBorder="1"/>
    <xf numFmtId="9" fontId="0" fillId="0" borderId="0" xfId="0" applyNumberFormat="1"/>
    <xf numFmtId="0" fontId="0" fillId="0" borderId="0" xfId="0" applyBorder="1" applyAlignment="1">
      <alignment horizontal="center"/>
    </xf>
    <xf numFmtId="43" fontId="0" fillId="3" borderId="0" xfId="1" applyFont="1" applyFill="1" applyBorder="1"/>
    <xf numFmtId="0" fontId="0" fillId="0" borderId="1" xfId="0" applyFont="1" applyBorder="1" applyAlignment="1">
      <alignment horizontal="center" wrapText="1"/>
    </xf>
    <xf numFmtId="17" fontId="0" fillId="2" borderId="1" xfId="0" quotePrefix="1" applyNumberFormat="1" applyFill="1" applyBorder="1" applyAlignment="1">
      <alignment horizontal="center"/>
    </xf>
    <xf numFmtId="43" fontId="6" fillId="0" borderId="1" xfId="1" applyFont="1" applyBorder="1"/>
    <xf numFmtId="10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17" fontId="0" fillId="0" borderId="1" xfId="0" quotePrefix="1" applyNumberFormat="1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vertical="top" wrapText="1"/>
    </xf>
    <xf numFmtId="43" fontId="1" fillId="0" borderId="0" xfId="1" applyFont="1" applyBorder="1" applyAlignment="1">
      <alignment horizontal="center"/>
    </xf>
    <xf numFmtId="0" fontId="10" fillId="0" borderId="0" xfId="0" applyFont="1" applyAlignment="1">
      <alignment vertical="top" wrapText="1"/>
    </xf>
    <xf numFmtId="43" fontId="9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99"/>
      <color rgb="FF7739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73970"/>
  </sheetPr>
  <dimension ref="A1:I44"/>
  <sheetViews>
    <sheetView tabSelected="1" topLeftCell="A22" workbookViewId="0">
      <selection activeCell="B43" sqref="B43"/>
    </sheetView>
  </sheetViews>
  <sheetFormatPr defaultRowHeight="15"/>
  <cols>
    <col min="1" max="1" width="28.7109375" customWidth="1"/>
    <col min="2" max="2" width="15.5703125" customWidth="1"/>
    <col min="3" max="3" width="16.85546875" customWidth="1"/>
    <col min="4" max="4" width="13.85546875" customWidth="1"/>
    <col min="5" max="5" width="12.42578125" style="22" customWidth="1"/>
    <col min="6" max="6" width="17.42578125" style="22" customWidth="1"/>
    <col min="7" max="7" width="15.7109375" style="14" customWidth="1"/>
    <col min="8" max="8" width="11.42578125" customWidth="1"/>
    <col min="9" max="9" width="21.140625" customWidth="1"/>
  </cols>
  <sheetData>
    <row r="1" spans="1:9" s="1" customFormat="1" ht="15.75">
      <c r="A1" s="3" t="s">
        <v>11</v>
      </c>
      <c r="E1" s="18"/>
      <c r="F1" s="18"/>
      <c r="G1" s="13"/>
    </row>
    <row r="2" spans="1:9" s="1" customFormat="1" ht="6.75" customHeight="1">
      <c r="E2" s="18"/>
      <c r="F2" s="18"/>
      <c r="G2" s="13"/>
    </row>
    <row r="3" spans="1:9" s="1" customFormat="1" ht="15.75">
      <c r="A3" s="94" t="s">
        <v>10</v>
      </c>
      <c r="B3" s="94"/>
      <c r="C3" s="94"/>
      <c r="D3" s="94"/>
      <c r="E3" s="94"/>
      <c r="F3" s="94"/>
      <c r="G3" s="94"/>
      <c r="H3" s="94"/>
      <c r="I3" s="94"/>
    </row>
    <row r="4" spans="1:9" s="1" customFormat="1" ht="15.75">
      <c r="A4" s="94" t="s">
        <v>146</v>
      </c>
      <c r="B4" s="94"/>
      <c r="C4" s="94"/>
      <c r="D4" s="94"/>
      <c r="E4" s="94"/>
      <c r="F4" s="94"/>
      <c r="G4" s="94"/>
      <c r="H4" s="94"/>
      <c r="I4" s="94"/>
    </row>
    <row r="5" spans="1:9" s="1" customFormat="1" ht="5.25" customHeight="1">
      <c r="A5" s="2"/>
      <c r="B5" s="2"/>
      <c r="C5" s="2"/>
      <c r="D5" s="2"/>
      <c r="E5" s="19"/>
      <c r="F5" s="19"/>
      <c r="G5" s="14"/>
      <c r="H5" s="2"/>
      <c r="I5" s="2"/>
    </row>
    <row r="6" spans="1:9" s="1" customFormat="1" ht="15.75">
      <c r="A6" s="2" t="s">
        <v>29</v>
      </c>
      <c r="B6" s="2"/>
      <c r="C6" s="2"/>
      <c r="D6" s="2"/>
      <c r="E6" s="19"/>
      <c r="F6" s="19"/>
      <c r="G6" s="14"/>
      <c r="H6" s="2"/>
      <c r="I6" s="2"/>
    </row>
    <row r="7" spans="1:9" s="1" customFormat="1" ht="12.75" customHeight="1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8" t="s">
        <v>5</v>
      </c>
      <c r="G7" s="99"/>
      <c r="H7" s="100" t="s">
        <v>8</v>
      </c>
      <c r="I7" s="100" t="s">
        <v>9</v>
      </c>
    </row>
    <row r="8" spans="1:9" s="1" customFormat="1" ht="27" customHeight="1">
      <c r="A8" s="95"/>
      <c r="B8" s="97"/>
      <c r="C8" s="97"/>
      <c r="D8" s="96"/>
      <c r="E8" s="96"/>
      <c r="F8" s="83" t="s">
        <v>6</v>
      </c>
      <c r="G8" s="15" t="s">
        <v>7</v>
      </c>
      <c r="H8" s="97"/>
      <c r="I8" s="97"/>
    </row>
    <row r="9" spans="1:9" s="1" customFormat="1" ht="15.75">
      <c r="A9" s="7" t="s">
        <v>13</v>
      </c>
      <c r="B9" s="4" t="s">
        <v>19</v>
      </c>
      <c r="C9" s="10">
        <f>101892+12955+120520+28980+11970+57847+58665+9390</f>
        <v>402219</v>
      </c>
      <c r="D9" s="17" t="s">
        <v>42</v>
      </c>
      <c r="E9" s="21" t="s">
        <v>17</v>
      </c>
      <c r="F9" s="86">
        <v>0.31</v>
      </c>
      <c r="G9" s="23">
        <f>121378+2567</f>
        <v>123945</v>
      </c>
      <c r="H9" s="4"/>
      <c r="I9" s="4" t="s">
        <v>27</v>
      </c>
    </row>
    <row r="10" spans="1:9" s="1" customFormat="1" ht="15.75">
      <c r="A10" s="7" t="s">
        <v>98</v>
      </c>
      <c r="B10" s="4"/>
      <c r="C10" s="4"/>
      <c r="D10" s="4"/>
      <c r="E10" s="21"/>
      <c r="F10" s="87"/>
      <c r="G10" s="11"/>
      <c r="H10" s="4"/>
      <c r="I10" s="4"/>
    </row>
    <row r="11" spans="1:9" s="1" customFormat="1" ht="15.75">
      <c r="A11" s="7"/>
      <c r="B11" s="4"/>
      <c r="C11" s="4"/>
      <c r="D11" s="4"/>
      <c r="E11" s="21"/>
      <c r="F11" s="87"/>
      <c r="G11" s="11"/>
      <c r="H11" s="4"/>
      <c r="I11" s="4"/>
    </row>
    <row r="12" spans="1:9" s="1" customFormat="1" ht="15.75">
      <c r="A12" s="7" t="s">
        <v>13</v>
      </c>
      <c r="B12" s="4" t="s">
        <v>19</v>
      </c>
      <c r="C12" s="10">
        <f>91434+28155+270380+67620+27930+31605+139452+21910</f>
        <v>678486</v>
      </c>
      <c r="D12" s="17" t="s">
        <v>42</v>
      </c>
      <c r="E12" s="21" t="s">
        <v>17</v>
      </c>
      <c r="F12" s="88">
        <v>0.18</v>
      </c>
      <c r="G12" s="10">
        <f>23991.55+10297.25+2158+22493.85+38987.66+25032.75</f>
        <v>122961.06</v>
      </c>
      <c r="H12" s="4"/>
      <c r="I12" s="4" t="s">
        <v>27</v>
      </c>
    </row>
    <row r="13" spans="1:9" s="1" customFormat="1" ht="15.75">
      <c r="A13" s="7" t="s">
        <v>99</v>
      </c>
      <c r="B13" s="4"/>
      <c r="C13" s="4"/>
      <c r="D13" s="4"/>
      <c r="E13" s="21"/>
      <c r="F13" s="21"/>
      <c r="G13" s="11"/>
      <c r="H13" s="4"/>
      <c r="I13" s="4"/>
    </row>
    <row r="14" spans="1:9" s="1" customFormat="1" ht="15.75">
      <c r="A14" s="4"/>
      <c r="B14" s="4"/>
      <c r="C14" s="4"/>
      <c r="D14" s="4"/>
      <c r="E14" s="21"/>
      <c r="F14" s="21"/>
      <c r="G14" s="11"/>
      <c r="H14" s="4"/>
      <c r="I14" s="4"/>
    </row>
    <row r="15" spans="1:9" s="1" customFormat="1" ht="15.75">
      <c r="A15" s="8" t="s">
        <v>47</v>
      </c>
      <c r="B15" s="4" t="s">
        <v>19</v>
      </c>
      <c r="C15" s="11">
        <v>4939200</v>
      </c>
      <c r="D15" s="59" t="s">
        <v>72</v>
      </c>
      <c r="E15" s="21" t="s">
        <v>17</v>
      </c>
      <c r="F15" s="67">
        <v>0.8</v>
      </c>
      <c r="G15" s="11">
        <v>3957888</v>
      </c>
      <c r="H15" s="4"/>
      <c r="I15" s="59" t="s">
        <v>94</v>
      </c>
    </row>
    <row r="16" spans="1:9" s="1" customFormat="1" ht="15.75">
      <c r="A16" s="8" t="s">
        <v>48</v>
      </c>
      <c r="B16" s="4"/>
      <c r="C16" s="11"/>
      <c r="D16" s="21"/>
      <c r="E16" s="21"/>
      <c r="F16" s="59"/>
      <c r="G16" s="11"/>
      <c r="H16" s="4"/>
      <c r="I16" s="59" t="s">
        <v>93</v>
      </c>
    </row>
    <row r="17" spans="1:9" s="1" customFormat="1" ht="15.75">
      <c r="A17" s="8"/>
      <c r="B17" s="4"/>
      <c r="C17" s="11"/>
      <c r="D17" s="21"/>
      <c r="E17" s="21"/>
      <c r="F17" s="20"/>
      <c r="G17" s="11"/>
      <c r="H17" s="4"/>
      <c r="I17" s="4"/>
    </row>
    <row r="18" spans="1:9" s="1" customFormat="1" ht="15.75">
      <c r="A18" s="7" t="s">
        <v>13</v>
      </c>
      <c r="B18" s="4" t="s">
        <v>19</v>
      </c>
      <c r="C18" s="11">
        <f>1009450+1148451.5+479862</f>
        <v>2637763.5</v>
      </c>
      <c r="D18" s="21" t="s">
        <v>51</v>
      </c>
      <c r="E18" s="21" t="s">
        <v>17</v>
      </c>
      <c r="F18" s="20">
        <v>0.44</v>
      </c>
      <c r="G18" s="11">
        <f>100945+99750+146200+52500+100944.58+664966.64</f>
        <v>1165306.22</v>
      </c>
      <c r="H18" s="4"/>
      <c r="I18" s="4" t="s">
        <v>27</v>
      </c>
    </row>
    <row r="19" spans="1:9" s="1" customFormat="1" ht="15.75">
      <c r="A19" s="7" t="s">
        <v>50</v>
      </c>
      <c r="B19" s="4"/>
      <c r="C19" s="11"/>
      <c r="D19" s="21"/>
      <c r="E19" s="21"/>
      <c r="F19" s="20"/>
      <c r="G19" s="11"/>
      <c r="H19" s="4"/>
      <c r="I19" s="4"/>
    </row>
    <row r="20" spans="1:9" s="1" customFormat="1" ht="15.75">
      <c r="A20" s="8"/>
      <c r="B20" s="4"/>
      <c r="C20" s="11"/>
      <c r="D20" s="21"/>
      <c r="E20" s="21"/>
      <c r="F20" s="20"/>
      <c r="G20" s="11"/>
      <c r="H20" s="4"/>
      <c r="I20" s="4"/>
    </row>
    <row r="21" spans="1:9" s="1" customFormat="1" ht="15.75">
      <c r="A21" s="8" t="s">
        <v>54</v>
      </c>
      <c r="B21" s="4" t="s">
        <v>19</v>
      </c>
      <c r="C21" s="11">
        <v>1000000</v>
      </c>
      <c r="D21" s="51" t="s">
        <v>55</v>
      </c>
      <c r="E21" s="21" t="s">
        <v>17</v>
      </c>
      <c r="F21" s="67">
        <v>0.8</v>
      </c>
      <c r="G21" s="11">
        <v>797038</v>
      </c>
      <c r="H21" s="4"/>
      <c r="I21" s="59" t="s">
        <v>94</v>
      </c>
    </row>
    <row r="22" spans="1:9" s="1" customFormat="1" ht="15.75">
      <c r="A22" s="8"/>
      <c r="B22" s="4"/>
      <c r="C22" s="11"/>
      <c r="D22" s="51"/>
      <c r="E22" s="21"/>
      <c r="F22" s="59"/>
      <c r="G22" s="11"/>
      <c r="H22" s="4"/>
      <c r="I22" s="59" t="s">
        <v>93</v>
      </c>
    </row>
    <row r="23" spans="1:9" s="1" customFormat="1" ht="15.75">
      <c r="A23" s="8" t="s">
        <v>52</v>
      </c>
      <c r="B23" s="4" t="s">
        <v>19</v>
      </c>
      <c r="C23" s="11">
        <v>500000</v>
      </c>
      <c r="D23" s="52" t="s">
        <v>61</v>
      </c>
      <c r="E23" s="21" t="s">
        <v>17</v>
      </c>
      <c r="F23" s="67">
        <v>0.8</v>
      </c>
      <c r="G23" s="85">
        <v>400100</v>
      </c>
      <c r="H23" s="4"/>
      <c r="I23" s="59" t="s">
        <v>94</v>
      </c>
    </row>
    <row r="24" spans="1:9" s="1" customFormat="1" ht="15.75">
      <c r="A24" s="8"/>
      <c r="B24" s="4"/>
      <c r="C24" s="11"/>
      <c r="D24" s="51"/>
      <c r="E24" s="21"/>
      <c r="F24" s="21"/>
      <c r="G24" s="11"/>
      <c r="H24" s="4"/>
      <c r="I24" s="59" t="s">
        <v>93</v>
      </c>
    </row>
    <row r="25" spans="1:9" s="1" customFormat="1" ht="15.75">
      <c r="A25" s="8" t="s">
        <v>76</v>
      </c>
      <c r="B25" s="4" t="s">
        <v>19</v>
      </c>
      <c r="C25" s="11">
        <v>1700000</v>
      </c>
      <c r="D25" s="60" t="s">
        <v>73</v>
      </c>
      <c r="E25" s="59" t="s">
        <v>17</v>
      </c>
      <c r="F25" s="67">
        <v>0.54</v>
      </c>
      <c r="G25" s="11">
        <v>923125.5</v>
      </c>
      <c r="H25" s="4"/>
      <c r="I25" s="59" t="s">
        <v>94</v>
      </c>
    </row>
    <row r="26" spans="1:9" s="1" customFormat="1" ht="15.75">
      <c r="A26" s="8" t="s">
        <v>74</v>
      </c>
      <c r="B26" s="4"/>
      <c r="C26" s="11"/>
      <c r="D26" s="51"/>
      <c r="E26" s="21"/>
      <c r="F26" s="59"/>
      <c r="G26" s="11"/>
      <c r="H26" s="4"/>
      <c r="I26" s="59" t="s">
        <v>93</v>
      </c>
    </row>
    <row r="27" spans="1:9" s="1" customFormat="1" ht="15.75">
      <c r="A27" s="8" t="s">
        <v>75</v>
      </c>
      <c r="B27" s="4"/>
      <c r="C27" s="11"/>
      <c r="D27" s="52"/>
      <c r="E27" s="21"/>
      <c r="F27" s="59"/>
      <c r="G27" s="11"/>
      <c r="H27" s="4"/>
      <c r="I27" s="59"/>
    </row>
    <row r="28" spans="1:9" s="1" customFormat="1" ht="15.75">
      <c r="A28" s="8"/>
      <c r="B28" s="4"/>
      <c r="C28" s="11"/>
      <c r="D28" s="52"/>
      <c r="E28" s="21"/>
      <c r="F28" s="20"/>
      <c r="G28" s="11"/>
      <c r="H28" s="4"/>
      <c r="I28" s="7"/>
    </row>
    <row r="29" spans="1:9" s="1" customFormat="1" ht="15.75">
      <c r="A29" s="8" t="s">
        <v>77</v>
      </c>
      <c r="B29" s="4" t="s">
        <v>19</v>
      </c>
      <c r="C29" s="68">
        <v>1550000</v>
      </c>
      <c r="D29" s="59" t="s">
        <v>78</v>
      </c>
      <c r="E29" s="59" t="s">
        <v>17</v>
      </c>
      <c r="F29" s="67">
        <v>0.64</v>
      </c>
      <c r="G29" s="11">
        <v>989800</v>
      </c>
      <c r="H29" s="4"/>
      <c r="I29" s="59" t="s">
        <v>94</v>
      </c>
    </row>
    <row r="30" spans="1:9" s="1" customFormat="1" ht="15.75">
      <c r="A30" s="8"/>
      <c r="B30" s="4"/>
      <c r="C30" s="11"/>
      <c r="D30" s="59"/>
      <c r="E30" s="59"/>
      <c r="F30" s="59"/>
      <c r="G30" s="11"/>
      <c r="H30" s="4"/>
      <c r="I30" s="59" t="s">
        <v>93</v>
      </c>
    </row>
    <row r="31" spans="1:9" s="1" customFormat="1" ht="15.75">
      <c r="A31" s="8" t="s">
        <v>62</v>
      </c>
      <c r="B31" s="4" t="s">
        <v>19</v>
      </c>
      <c r="C31" s="11">
        <v>3001400</v>
      </c>
      <c r="D31" s="52" t="s">
        <v>81</v>
      </c>
      <c r="E31" s="59" t="s">
        <v>17</v>
      </c>
      <c r="F31" s="67">
        <v>0.83</v>
      </c>
      <c r="G31" s="11">
        <v>2494600</v>
      </c>
      <c r="H31" s="4"/>
      <c r="I31" s="59" t="s">
        <v>94</v>
      </c>
    </row>
    <row r="32" spans="1:9" s="1" customFormat="1" ht="15.75">
      <c r="A32" s="8"/>
      <c r="B32" s="4"/>
      <c r="C32" s="11"/>
      <c r="D32" s="59"/>
      <c r="E32" s="59"/>
      <c r="F32" s="59"/>
      <c r="G32" s="11"/>
      <c r="H32" s="4"/>
      <c r="I32" s="59" t="s">
        <v>93</v>
      </c>
    </row>
    <row r="33" spans="1:9" s="1" customFormat="1" ht="15.75">
      <c r="A33" s="8" t="s">
        <v>89</v>
      </c>
      <c r="B33" s="4" t="s">
        <v>19</v>
      </c>
      <c r="C33" s="11">
        <v>2500000</v>
      </c>
      <c r="D33" s="52" t="s">
        <v>97</v>
      </c>
      <c r="E33" s="59" t="s">
        <v>17</v>
      </c>
      <c r="F33" s="21" t="s">
        <v>21</v>
      </c>
      <c r="G33" s="11"/>
      <c r="H33" s="4"/>
      <c r="I33" s="21" t="s">
        <v>21</v>
      </c>
    </row>
    <row r="34" spans="1:9" s="1" customFormat="1" ht="15.75">
      <c r="A34" s="8"/>
      <c r="B34" s="4"/>
      <c r="C34" s="11"/>
      <c r="D34" s="59"/>
      <c r="E34" s="59"/>
      <c r="F34" s="21" t="s">
        <v>22</v>
      </c>
      <c r="G34" s="11"/>
      <c r="H34" s="4"/>
      <c r="I34" s="21" t="s">
        <v>22</v>
      </c>
    </row>
    <row r="35" spans="1:9" s="1" customFormat="1" ht="15.75">
      <c r="A35" s="8" t="s">
        <v>85</v>
      </c>
      <c r="B35" s="4" t="s">
        <v>19</v>
      </c>
      <c r="C35" s="11">
        <v>550000</v>
      </c>
      <c r="D35" s="52" t="s">
        <v>96</v>
      </c>
      <c r="E35" s="59" t="s">
        <v>17</v>
      </c>
      <c r="F35" s="59" t="s">
        <v>91</v>
      </c>
      <c r="G35" s="11"/>
      <c r="H35" s="4"/>
      <c r="I35" s="59" t="s">
        <v>91</v>
      </c>
    </row>
    <row r="36" spans="1:9" s="1" customFormat="1" ht="15.75">
      <c r="A36" s="8"/>
      <c r="B36" s="4"/>
      <c r="C36" s="11"/>
      <c r="D36" s="59"/>
      <c r="E36" s="59"/>
      <c r="F36" s="59" t="s">
        <v>93</v>
      </c>
      <c r="G36" s="11"/>
      <c r="H36" s="4"/>
      <c r="I36" s="59" t="s">
        <v>93</v>
      </c>
    </row>
    <row r="37" spans="1:9" s="1" customFormat="1" ht="15.75">
      <c r="A37" s="8" t="s">
        <v>90</v>
      </c>
      <c r="B37" s="4" t="s">
        <v>19</v>
      </c>
      <c r="C37" s="68">
        <v>5900000</v>
      </c>
      <c r="D37" s="62" t="s">
        <v>83</v>
      </c>
      <c r="E37" s="59" t="s">
        <v>17</v>
      </c>
      <c r="F37" s="59" t="s">
        <v>91</v>
      </c>
      <c r="G37" s="11"/>
      <c r="H37" s="4"/>
      <c r="I37" s="59" t="s">
        <v>91</v>
      </c>
    </row>
    <row r="38" spans="1:9" s="1" customFormat="1" ht="15.75">
      <c r="A38" s="8"/>
      <c r="B38" s="4"/>
      <c r="C38" s="11"/>
      <c r="D38" s="59"/>
      <c r="E38" s="59"/>
      <c r="F38" s="59" t="s">
        <v>92</v>
      </c>
      <c r="G38" s="11"/>
      <c r="H38" s="4"/>
      <c r="I38" s="59" t="s">
        <v>93</v>
      </c>
    </row>
    <row r="39" spans="1:9">
      <c r="A39" t="s">
        <v>100</v>
      </c>
      <c r="B39" s="2"/>
      <c r="C39" s="2"/>
      <c r="D39" s="2"/>
      <c r="E39" s="19"/>
      <c r="F39" s="19"/>
      <c r="H39" s="2"/>
      <c r="I39" s="2"/>
    </row>
    <row r="40" spans="1:9">
      <c r="A40" t="s">
        <v>101</v>
      </c>
      <c r="B40" s="2"/>
      <c r="C40" s="2"/>
      <c r="D40" s="2"/>
      <c r="E40" s="19"/>
      <c r="F40" s="19"/>
      <c r="G40" s="16"/>
      <c r="H40" s="5"/>
      <c r="I40" s="2"/>
    </row>
    <row r="41" spans="1:9">
      <c r="B41" s="2"/>
      <c r="C41" s="2"/>
      <c r="D41" s="2"/>
      <c r="E41" s="19"/>
      <c r="F41" s="19"/>
      <c r="G41" s="16"/>
      <c r="H41" s="5"/>
      <c r="I41" s="2"/>
    </row>
    <row r="42" spans="1:9" ht="11.25" customHeight="1">
      <c r="A42" s="2"/>
      <c r="B42" s="2"/>
      <c r="C42" s="2"/>
      <c r="D42" s="2"/>
      <c r="E42" s="19"/>
      <c r="F42" s="19"/>
      <c r="I42" s="2"/>
    </row>
    <row r="43" spans="1:9">
      <c r="A43" s="26" t="s">
        <v>69</v>
      </c>
      <c r="G43" s="56" t="s">
        <v>68</v>
      </c>
      <c r="H43" s="56"/>
    </row>
    <row r="44" spans="1:9">
      <c r="A44" s="24" t="s">
        <v>70</v>
      </c>
      <c r="G44" s="93" t="s">
        <v>34</v>
      </c>
      <c r="H44" s="93"/>
    </row>
  </sheetData>
  <mergeCells count="11">
    <mergeCell ref="G44:H44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rintOptions horizontalCentered="1"/>
  <pageMargins left="0.33" right="1.04" top="0.62" bottom="0.27" header="0.3" footer="0.3"/>
  <pageSetup paperSize="5" scale="7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I29"/>
  <sheetViews>
    <sheetView workbookViewId="0">
      <selection activeCell="L9" sqref="L9"/>
    </sheetView>
  </sheetViews>
  <sheetFormatPr defaultRowHeight="15"/>
  <cols>
    <col min="1" max="1" width="19.85546875" customWidth="1"/>
    <col min="2" max="2" width="13.5703125" customWidth="1"/>
    <col min="3" max="4" width="13.28515625" customWidth="1"/>
    <col min="5" max="5" width="11.140625" style="22" customWidth="1"/>
    <col min="6" max="6" width="12.85546875" style="22" customWidth="1"/>
    <col min="7" max="7" width="13.5703125" style="14" customWidth="1"/>
    <col min="8" max="8" width="12" customWidth="1"/>
    <col min="9" max="9" width="26.28515625" customWidth="1"/>
  </cols>
  <sheetData>
    <row r="1" spans="1:9" s="1" customFormat="1" ht="15.75">
      <c r="A1" s="3" t="s">
        <v>11</v>
      </c>
      <c r="E1" s="18"/>
      <c r="F1" s="18"/>
      <c r="G1" s="13"/>
    </row>
    <row r="2" spans="1:9" s="1" customFormat="1" ht="15.75">
      <c r="E2" s="18"/>
      <c r="F2" s="18"/>
      <c r="G2" s="13"/>
    </row>
    <row r="3" spans="1:9" s="1" customFormat="1" ht="15.75">
      <c r="A3" s="94" t="s">
        <v>10</v>
      </c>
      <c r="B3" s="94"/>
      <c r="C3" s="94"/>
      <c r="D3" s="94"/>
      <c r="E3" s="94"/>
      <c r="F3" s="94"/>
      <c r="G3" s="94"/>
      <c r="H3" s="94"/>
      <c r="I3" s="94"/>
    </row>
    <row r="4" spans="1:9" s="1" customFormat="1" ht="15.75">
      <c r="A4" s="94" t="s">
        <v>45</v>
      </c>
      <c r="B4" s="94"/>
      <c r="C4" s="94"/>
      <c r="D4" s="94"/>
      <c r="E4" s="94"/>
      <c r="F4" s="94"/>
      <c r="G4" s="94"/>
      <c r="H4" s="94"/>
      <c r="I4" s="94"/>
    </row>
    <row r="5" spans="1:9" s="1" customFormat="1" ht="15.75">
      <c r="A5" s="2"/>
      <c r="B5" s="2"/>
      <c r="C5" s="2"/>
      <c r="D5" s="2"/>
      <c r="E5" s="19"/>
      <c r="F5" s="19"/>
      <c r="G5" s="14"/>
      <c r="H5" s="2"/>
      <c r="I5" s="2"/>
    </row>
    <row r="6" spans="1:9" s="1" customFormat="1" ht="15.75">
      <c r="A6" s="2" t="s">
        <v>29</v>
      </c>
      <c r="B6" s="2"/>
      <c r="C6" s="2"/>
      <c r="D6" s="2"/>
      <c r="E6" s="19"/>
      <c r="F6" s="19"/>
      <c r="G6" s="14"/>
      <c r="H6" s="2"/>
      <c r="I6" s="2"/>
    </row>
    <row r="7" spans="1:9" s="1" customFormat="1" ht="15.75" customHeight="1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8" t="s">
        <v>5</v>
      </c>
      <c r="G7" s="99"/>
      <c r="H7" s="100" t="s">
        <v>8</v>
      </c>
      <c r="I7" s="100" t="s">
        <v>9</v>
      </c>
    </row>
    <row r="8" spans="1:9" s="1" customFormat="1" ht="31.5" customHeight="1">
      <c r="A8" s="95"/>
      <c r="B8" s="97"/>
      <c r="C8" s="97"/>
      <c r="D8" s="96"/>
      <c r="E8" s="96"/>
      <c r="F8" s="27" t="s">
        <v>6</v>
      </c>
      <c r="G8" s="15" t="s">
        <v>7</v>
      </c>
      <c r="H8" s="97"/>
      <c r="I8" s="97"/>
    </row>
    <row r="9" spans="1:9" s="1" customFormat="1" ht="15.75">
      <c r="A9" s="4"/>
      <c r="B9" s="4"/>
      <c r="C9" s="4"/>
      <c r="D9" s="4"/>
      <c r="E9" s="21"/>
      <c r="F9" s="21"/>
      <c r="G9" s="11"/>
      <c r="H9" s="4"/>
      <c r="I9" s="4"/>
    </row>
    <row r="10" spans="1:9" s="1" customFormat="1" ht="15.75">
      <c r="A10" s="7" t="s">
        <v>13</v>
      </c>
      <c r="B10" s="4" t="s">
        <v>19</v>
      </c>
      <c r="C10" s="10">
        <v>101892</v>
      </c>
      <c r="D10" s="17" t="s">
        <v>42</v>
      </c>
      <c r="E10" s="21" t="s">
        <v>17</v>
      </c>
      <c r="F10" s="21" t="s">
        <v>21</v>
      </c>
      <c r="G10" s="23" t="s">
        <v>20</v>
      </c>
      <c r="H10" s="4"/>
      <c r="I10" s="4" t="s">
        <v>27</v>
      </c>
    </row>
    <row r="11" spans="1:9" s="1" customFormat="1" ht="15.75">
      <c r="A11" s="7" t="s">
        <v>40</v>
      </c>
      <c r="B11" s="4"/>
      <c r="C11" s="4"/>
      <c r="D11" s="4"/>
      <c r="E11" s="21"/>
      <c r="F11" s="21" t="s">
        <v>22</v>
      </c>
      <c r="G11" s="11"/>
      <c r="H11" s="4"/>
      <c r="I11" s="4"/>
    </row>
    <row r="12" spans="1:9" s="1" customFormat="1" ht="15.75">
      <c r="A12" s="7" t="s">
        <v>41</v>
      </c>
      <c r="B12" s="4"/>
      <c r="C12" s="4"/>
      <c r="D12" s="4"/>
      <c r="E12" s="21"/>
      <c r="F12" s="21"/>
      <c r="G12" s="11"/>
      <c r="H12" s="4"/>
      <c r="I12" s="4"/>
    </row>
    <row r="13" spans="1:9" s="1" customFormat="1" ht="15.75">
      <c r="A13" s="4"/>
      <c r="B13" s="4"/>
      <c r="C13" s="4"/>
      <c r="D13" s="4"/>
      <c r="E13" s="21"/>
      <c r="F13" s="21"/>
      <c r="G13" s="11"/>
      <c r="H13" s="4"/>
      <c r="I13" s="4"/>
    </row>
    <row r="14" spans="1:9" s="1" customFormat="1" ht="15.75">
      <c r="A14" s="7" t="s">
        <v>13</v>
      </c>
      <c r="B14" s="4" t="s">
        <v>19</v>
      </c>
      <c r="C14" s="10">
        <v>91434</v>
      </c>
      <c r="D14" s="17" t="s">
        <v>42</v>
      </c>
      <c r="E14" s="21" t="s">
        <v>17</v>
      </c>
      <c r="F14" s="20">
        <v>0.26</v>
      </c>
      <c r="G14" s="10">
        <v>23991.55</v>
      </c>
      <c r="H14" s="4"/>
      <c r="I14" s="4" t="s">
        <v>27</v>
      </c>
    </row>
    <row r="15" spans="1:9" s="1" customFormat="1" ht="15.75">
      <c r="A15" s="7" t="s">
        <v>43</v>
      </c>
      <c r="B15" s="4"/>
      <c r="C15" s="4"/>
      <c r="D15" s="4"/>
      <c r="E15" s="21"/>
      <c r="F15" s="21"/>
      <c r="G15" s="11"/>
      <c r="H15" s="4"/>
      <c r="I15" s="4"/>
    </row>
    <row r="16" spans="1:9" s="1" customFormat="1" ht="15.75">
      <c r="A16" s="4" t="s">
        <v>44</v>
      </c>
      <c r="B16" s="4"/>
      <c r="C16" s="4"/>
      <c r="D16" s="4"/>
      <c r="E16" s="21"/>
      <c r="F16" s="21"/>
      <c r="G16" s="11"/>
      <c r="H16" s="4"/>
      <c r="I16" s="4"/>
    </row>
    <row r="17" spans="1:9" s="1" customFormat="1" ht="15.75">
      <c r="A17" s="4"/>
      <c r="B17" s="4"/>
      <c r="C17" s="4"/>
      <c r="D17" s="4"/>
      <c r="E17" s="21"/>
      <c r="F17" s="21"/>
      <c r="G17" s="11"/>
      <c r="H17" s="4"/>
      <c r="I17" s="4"/>
    </row>
    <row r="18" spans="1:9" s="1" customFormat="1" ht="15.75">
      <c r="A18" s="8" t="s">
        <v>15</v>
      </c>
      <c r="B18" s="4" t="s">
        <v>19</v>
      </c>
      <c r="C18" s="11">
        <v>762690</v>
      </c>
      <c r="D18" s="4" t="s">
        <v>38</v>
      </c>
      <c r="E18" s="21"/>
      <c r="F18" s="20">
        <v>0.8</v>
      </c>
      <c r="G18" s="11">
        <v>613327</v>
      </c>
      <c r="H18" s="4"/>
      <c r="I18" s="4" t="s">
        <v>36</v>
      </c>
    </row>
    <row r="19" spans="1:9" s="1" customFormat="1" ht="15.75">
      <c r="A19" s="28"/>
      <c r="B19" s="4"/>
      <c r="C19" s="4"/>
      <c r="D19" s="4"/>
      <c r="E19" s="21"/>
      <c r="F19" s="21"/>
      <c r="G19" s="11"/>
      <c r="H19" s="4"/>
      <c r="I19" s="4"/>
    </row>
    <row r="20" spans="1:9" s="1" customFormat="1" ht="15.75">
      <c r="A20" s="8" t="s">
        <v>16</v>
      </c>
      <c r="B20" s="4" t="s">
        <v>19</v>
      </c>
      <c r="C20" s="11">
        <v>1729200</v>
      </c>
      <c r="D20" s="4" t="s">
        <v>39</v>
      </c>
      <c r="E20" s="21"/>
      <c r="F20" s="20">
        <v>1</v>
      </c>
      <c r="G20" s="11">
        <v>1729200</v>
      </c>
      <c r="H20" s="4"/>
      <c r="I20" s="4" t="s">
        <v>37</v>
      </c>
    </row>
    <row r="21" spans="1:9">
      <c r="A21" s="4"/>
      <c r="B21" s="4"/>
      <c r="C21" s="4"/>
      <c r="D21" s="4"/>
      <c r="E21" s="21"/>
      <c r="F21" s="21"/>
      <c r="G21" s="11"/>
      <c r="H21" s="4"/>
      <c r="I21" s="4"/>
    </row>
    <row r="22" spans="1:9" ht="16.5" customHeight="1">
      <c r="A22" s="109"/>
      <c r="B22" s="109"/>
      <c r="C22" s="109"/>
      <c r="D22" s="109"/>
      <c r="E22" s="109"/>
      <c r="F22" s="19"/>
      <c r="H22" s="2"/>
      <c r="I22" s="2"/>
    </row>
    <row r="23" spans="1:9">
      <c r="A23" s="2" t="s">
        <v>23</v>
      </c>
      <c r="B23" s="2"/>
      <c r="C23" s="2"/>
      <c r="D23" s="2"/>
      <c r="E23" s="19"/>
      <c r="F23" s="19"/>
      <c r="H23" s="2"/>
      <c r="I23" s="2"/>
    </row>
    <row r="24" spans="1:9">
      <c r="A24" s="2" t="s">
        <v>24</v>
      </c>
      <c r="B24" s="2"/>
      <c r="C24" s="2"/>
      <c r="D24" s="2"/>
      <c r="E24" s="19"/>
      <c r="F24" s="19"/>
      <c r="G24" s="16"/>
      <c r="H24" s="5"/>
      <c r="I24" s="2"/>
    </row>
    <row r="25" spans="1:9">
      <c r="A25" s="5" t="s">
        <v>25</v>
      </c>
      <c r="B25" s="5"/>
      <c r="C25" s="2"/>
      <c r="D25" s="2"/>
      <c r="E25" s="19"/>
      <c r="F25" s="19"/>
      <c r="I25" s="2"/>
    </row>
    <row r="26" spans="1:9">
      <c r="A26" s="2"/>
      <c r="B26" s="2"/>
      <c r="C26" s="2"/>
      <c r="D26" s="2"/>
      <c r="E26" s="19"/>
      <c r="F26" s="19"/>
      <c r="I26" s="2"/>
    </row>
    <row r="27" spans="1:9">
      <c r="A27" s="25"/>
      <c r="B27" s="25"/>
    </row>
    <row r="28" spans="1:9">
      <c r="A28" s="26" t="s">
        <v>26</v>
      </c>
      <c r="G28" s="110" t="s">
        <v>33</v>
      </c>
      <c r="H28" s="110"/>
    </row>
    <row r="29" spans="1:9">
      <c r="A29" s="24" t="s">
        <v>32</v>
      </c>
      <c r="G29" s="93" t="s">
        <v>34</v>
      </c>
      <c r="H29" s="93"/>
    </row>
  </sheetData>
  <mergeCells count="13">
    <mergeCell ref="A22:E22"/>
    <mergeCell ref="G28:H28"/>
    <mergeCell ref="G29:H29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ageMargins left="1.33" right="1.03" top="0.75" bottom="0.75" header="0.3" footer="0.3"/>
  <pageSetup paperSize="5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K29"/>
  <sheetViews>
    <sheetView workbookViewId="0">
      <selection activeCell="C14" sqref="C14"/>
    </sheetView>
  </sheetViews>
  <sheetFormatPr defaultRowHeight="15"/>
  <cols>
    <col min="1" max="1" width="19.85546875" style="34" customWidth="1"/>
    <col min="2" max="2" width="13.5703125" style="34" customWidth="1"/>
    <col min="3" max="4" width="13.28515625" style="34" customWidth="1"/>
    <col min="5" max="5" width="11.140625" style="35" customWidth="1"/>
    <col min="6" max="6" width="12.85546875" style="35" customWidth="1"/>
    <col min="7" max="7" width="13.5703125" style="36" customWidth="1"/>
    <col min="8" max="8" width="12" style="34" customWidth="1"/>
    <col min="9" max="9" width="26.28515625" style="34" customWidth="1"/>
    <col min="10" max="16384" width="9.140625" style="34"/>
  </cols>
  <sheetData>
    <row r="1" spans="1:11" s="31" customFormat="1" ht="15.75">
      <c r="A1" s="30" t="s">
        <v>11</v>
      </c>
      <c r="E1" s="32"/>
      <c r="F1" s="32"/>
      <c r="G1" s="33"/>
    </row>
    <row r="2" spans="1:11" s="31" customFormat="1" ht="15.75">
      <c r="E2" s="32"/>
      <c r="F2" s="32"/>
      <c r="G2" s="33"/>
    </row>
    <row r="3" spans="1:11" s="31" customFormat="1" ht="15.75">
      <c r="A3" s="114" t="s">
        <v>10</v>
      </c>
      <c r="B3" s="114"/>
      <c r="C3" s="114"/>
      <c r="D3" s="114"/>
      <c r="E3" s="114"/>
      <c r="F3" s="114"/>
      <c r="G3" s="114"/>
      <c r="H3" s="114"/>
      <c r="I3" s="114"/>
    </row>
    <row r="4" spans="1:11" s="31" customFormat="1" ht="15.75">
      <c r="A4" s="114" t="s">
        <v>63</v>
      </c>
      <c r="B4" s="114"/>
      <c r="C4" s="114"/>
      <c r="D4" s="114"/>
      <c r="E4" s="114"/>
      <c r="F4" s="114"/>
      <c r="G4" s="114"/>
      <c r="H4" s="114"/>
      <c r="I4" s="114"/>
    </row>
    <row r="5" spans="1:11" s="31" customFormat="1" ht="15.75">
      <c r="A5" s="34"/>
      <c r="B5" s="34"/>
      <c r="C5" s="34"/>
      <c r="D5" s="34"/>
      <c r="E5" s="35"/>
      <c r="F5" s="35"/>
      <c r="G5" s="36"/>
      <c r="H5" s="34"/>
      <c r="I5" s="34"/>
    </row>
    <row r="6" spans="1:11" s="31" customFormat="1" ht="15.75">
      <c r="A6" s="34" t="s">
        <v>29</v>
      </c>
      <c r="B6" s="34"/>
      <c r="C6" s="34"/>
      <c r="D6" s="34"/>
      <c r="E6" s="35"/>
      <c r="F6" s="35"/>
      <c r="G6" s="36"/>
      <c r="H6" s="34"/>
      <c r="I6" s="34"/>
    </row>
    <row r="7" spans="1:11" s="31" customFormat="1" ht="15.75" customHeight="1">
      <c r="A7" s="115" t="s">
        <v>0</v>
      </c>
      <c r="B7" s="116" t="s">
        <v>1</v>
      </c>
      <c r="C7" s="116" t="s">
        <v>2</v>
      </c>
      <c r="D7" s="116" t="s">
        <v>3</v>
      </c>
      <c r="E7" s="116" t="s">
        <v>4</v>
      </c>
      <c r="F7" s="118" t="s">
        <v>5</v>
      </c>
      <c r="G7" s="119"/>
      <c r="H7" s="120" t="s">
        <v>8</v>
      </c>
      <c r="I7" s="120" t="s">
        <v>9</v>
      </c>
    </row>
    <row r="8" spans="1:11" s="31" customFormat="1" ht="31.5" customHeight="1">
      <c r="A8" s="115"/>
      <c r="B8" s="117"/>
      <c r="C8" s="117"/>
      <c r="D8" s="116"/>
      <c r="E8" s="116"/>
      <c r="F8" s="37" t="s">
        <v>6</v>
      </c>
      <c r="G8" s="38" t="s">
        <v>7</v>
      </c>
      <c r="H8" s="117"/>
      <c r="I8" s="117"/>
    </row>
    <row r="9" spans="1:11" s="31" customFormat="1" ht="15.75">
      <c r="A9" s="39"/>
      <c r="B9" s="39"/>
      <c r="C9" s="39"/>
      <c r="D9" s="39"/>
      <c r="E9" s="40"/>
      <c r="F9" s="40"/>
      <c r="G9" s="41"/>
      <c r="H9" s="39"/>
      <c r="I9" s="39"/>
    </row>
    <row r="10" spans="1:11" s="31" customFormat="1" ht="15.75">
      <c r="A10" s="39" t="s">
        <v>13</v>
      </c>
      <c r="B10" s="39" t="s">
        <v>19</v>
      </c>
      <c r="C10" s="41">
        <v>6590</v>
      </c>
      <c r="D10" s="42" t="s">
        <v>42</v>
      </c>
      <c r="E10" s="40" t="s">
        <v>17</v>
      </c>
      <c r="F10" s="40" t="s">
        <v>21</v>
      </c>
      <c r="G10" s="43" t="s">
        <v>20</v>
      </c>
      <c r="H10" s="39"/>
      <c r="I10" s="39" t="s">
        <v>27</v>
      </c>
    </row>
    <row r="11" spans="1:11" s="31" customFormat="1" ht="15.75">
      <c r="A11" s="39" t="s">
        <v>40</v>
      </c>
      <c r="B11" s="39"/>
      <c r="C11" s="39"/>
      <c r="D11" s="39"/>
      <c r="E11" s="40"/>
      <c r="F11" s="40" t="s">
        <v>22</v>
      </c>
      <c r="G11" s="41"/>
      <c r="H11" s="39"/>
      <c r="I11" s="39"/>
    </row>
    <row r="12" spans="1:11" s="31" customFormat="1" ht="15.75">
      <c r="A12" s="39" t="s">
        <v>41</v>
      </c>
      <c r="B12" s="39"/>
      <c r="C12" s="39"/>
      <c r="D12" s="39"/>
      <c r="E12" s="40"/>
      <c r="F12" s="40"/>
      <c r="G12" s="41"/>
      <c r="H12" s="39"/>
      <c r="I12" s="39"/>
    </row>
    <row r="13" spans="1:11" s="31" customFormat="1" ht="15.75">
      <c r="A13" s="39"/>
      <c r="B13" s="39"/>
      <c r="C13" s="39"/>
      <c r="D13" s="39"/>
      <c r="E13" s="40"/>
      <c r="F13" s="40"/>
      <c r="G13" s="41"/>
      <c r="H13" s="39"/>
      <c r="I13" s="39"/>
    </row>
    <row r="14" spans="1:11" s="31" customFormat="1" ht="15.75">
      <c r="A14" s="39" t="s">
        <v>13</v>
      </c>
      <c r="B14" s="39" t="s">
        <v>19</v>
      </c>
      <c r="C14" s="41">
        <v>13210</v>
      </c>
      <c r="D14" s="42" t="s">
        <v>42</v>
      </c>
      <c r="E14" s="40" t="s">
        <v>17</v>
      </c>
      <c r="F14" s="44">
        <v>0.26</v>
      </c>
      <c r="G14" s="41">
        <v>8225</v>
      </c>
      <c r="H14" s="39"/>
      <c r="I14" s="39" t="s">
        <v>27</v>
      </c>
      <c r="K14" s="31" t="s">
        <v>59</v>
      </c>
    </row>
    <row r="15" spans="1:11" s="31" customFormat="1" ht="15.75">
      <c r="A15" s="39" t="s">
        <v>43</v>
      </c>
      <c r="B15" s="39"/>
      <c r="C15" s="39"/>
      <c r="D15" s="39"/>
      <c r="E15" s="40"/>
      <c r="F15" s="40"/>
      <c r="G15" s="41"/>
      <c r="H15" s="39"/>
      <c r="I15" s="39"/>
    </row>
    <row r="16" spans="1:11" s="31" customFormat="1" ht="15.75">
      <c r="A16" s="39" t="s">
        <v>44</v>
      </c>
      <c r="B16" s="39"/>
      <c r="C16" s="39"/>
      <c r="D16" s="39"/>
      <c r="E16" s="40"/>
      <c r="F16" s="40"/>
      <c r="G16" s="41"/>
      <c r="H16" s="39"/>
      <c r="I16" s="39"/>
    </row>
    <row r="17" spans="1:9" s="31" customFormat="1" ht="15.75">
      <c r="A17" s="39"/>
      <c r="B17" s="39"/>
      <c r="C17" s="39"/>
      <c r="D17" s="39"/>
      <c r="E17" s="40"/>
      <c r="F17" s="40"/>
      <c r="G17" s="41"/>
      <c r="H17" s="39"/>
      <c r="I17" s="39"/>
    </row>
    <row r="18" spans="1:9" s="31" customFormat="1" ht="15.75">
      <c r="A18" s="45" t="s">
        <v>15</v>
      </c>
      <c r="B18" s="39" t="s">
        <v>19</v>
      </c>
      <c r="C18" s="41">
        <v>762690</v>
      </c>
      <c r="D18" s="39" t="s">
        <v>38</v>
      </c>
      <c r="E18" s="40"/>
      <c r="F18" s="44">
        <v>0.9</v>
      </c>
      <c r="G18" s="41">
        <f>613327+11880</f>
        <v>625207</v>
      </c>
      <c r="H18" s="39"/>
      <c r="I18" s="39" t="s">
        <v>36</v>
      </c>
    </row>
    <row r="19" spans="1:9" s="31" customFormat="1" ht="15.75">
      <c r="A19" s="39"/>
      <c r="B19" s="39"/>
      <c r="C19" s="39"/>
      <c r="D19" s="39"/>
      <c r="E19" s="40"/>
      <c r="F19" s="40"/>
      <c r="G19" s="41"/>
      <c r="H19" s="39"/>
      <c r="I19" s="39"/>
    </row>
    <row r="20" spans="1:9" s="31" customFormat="1" ht="15.75">
      <c r="A20" s="45"/>
      <c r="B20" s="39"/>
      <c r="C20" s="41"/>
      <c r="D20" s="39"/>
      <c r="E20" s="40"/>
      <c r="F20" s="44"/>
      <c r="G20" s="41"/>
      <c r="H20" s="39"/>
      <c r="I20" s="39"/>
    </row>
    <row r="21" spans="1:9">
      <c r="A21" s="39"/>
      <c r="B21" s="39"/>
      <c r="C21" s="39"/>
      <c r="D21" s="39"/>
      <c r="E21" s="40"/>
      <c r="F21" s="40"/>
      <c r="G21" s="41"/>
      <c r="H21" s="39"/>
      <c r="I21" s="39"/>
    </row>
    <row r="22" spans="1:9" ht="16.5" customHeight="1">
      <c r="A22" s="111"/>
      <c r="B22" s="111"/>
      <c r="C22" s="111"/>
      <c r="D22" s="111"/>
      <c r="E22" s="111"/>
    </row>
    <row r="23" spans="1:9">
      <c r="A23" s="34" t="s">
        <v>23</v>
      </c>
    </row>
    <row r="24" spans="1:9">
      <c r="A24" s="34" t="s">
        <v>24</v>
      </c>
      <c r="G24" s="46"/>
      <c r="H24" s="47"/>
    </row>
    <row r="25" spans="1:9">
      <c r="A25" s="47" t="s">
        <v>25</v>
      </c>
      <c r="B25" s="47"/>
    </row>
    <row r="27" spans="1:9">
      <c r="A27" s="47"/>
      <c r="B27" s="47"/>
    </row>
    <row r="28" spans="1:9">
      <c r="A28" s="48" t="s">
        <v>26</v>
      </c>
      <c r="G28" s="112" t="s">
        <v>33</v>
      </c>
      <c r="H28" s="112"/>
    </row>
    <row r="29" spans="1:9">
      <c r="A29" s="49" t="s">
        <v>32</v>
      </c>
      <c r="G29" s="113" t="s">
        <v>34</v>
      </c>
      <c r="H29" s="113"/>
    </row>
  </sheetData>
  <mergeCells count="13">
    <mergeCell ref="A22:E22"/>
    <mergeCell ref="G28:H28"/>
    <mergeCell ref="G29:H29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ageMargins left="1.33" right="1.03" top="0.75" bottom="0.75" header="0.3" footer="0.3"/>
  <pageSetup paperSize="5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32"/>
  <sheetViews>
    <sheetView topLeftCell="A7" workbookViewId="0">
      <selection activeCell="F29" sqref="F29"/>
    </sheetView>
  </sheetViews>
  <sheetFormatPr defaultRowHeight="15"/>
  <cols>
    <col min="1" max="1" width="19.28515625" customWidth="1"/>
    <col min="2" max="2" width="13.5703125" customWidth="1"/>
    <col min="3" max="4" width="13.28515625" customWidth="1"/>
    <col min="5" max="5" width="11.140625" style="22" customWidth="1"/>
    <col min="6" max="6" width="12.85546875" style="22" customWidth="1"/>
    <col min="7" max="7" width="13.5703125" style="14" customWidth="1"/>
    <col min="8" max="8" width="12" customWidth="1"/>
    <col min="9" max="9" width="26.28515625" customWidth="1"/>
  </cols>
  <sheetData>
    <row r="1" spans="1:9" s="1" customFormat="1" ht="15.75">
      <c r="A1" s="3" t="s">
        <v>11</v>
      </c>
      <c r="E1" s="18"/>
      <c r="F1" s="18"/>
      <c r="G1" s="13"/>
    </row>
    <row r="2" spans="1:9" s="1" customFormat="1" ht="15.75">
      <c r="E2" s="18"/>
      <c r="F2" s="18"/>
      <c r="G2" s="13"/>
    </row>
    <row r="3" spans="1:9" s="1" customFormat="1" ht="15.75">
      <c r="A3" s="94" t="s">
        <v>10</v>
      </c>
      <c r="B3" s="94"/>
      <c r="C3" s="94"/>
      <c r="D3" s="94"/>
      <c r="E3" s="94"/>
      <c r="F3" s="94"/>
      <c r="G3" s="94"/>
      <c r="H3" s="94"/>
      <c r="I3" s="94"/>
    </row>
    <row r="4" spans="1:9" s="1" customFormat="1" ht="15.75">
      <c r="A4" s="94" t="s">
        <v>28</v>
      </c>
      <c r="B4" s="94"/>
      <c r="C4" s="94"/>
      <c r="D4" s="94"/>
      <c r="E4" s="94"/>
      <c r="F4" s="94"/>
      <c r="G4" s="94"/>
      <c r="H4" s="94"/>
      <c r="I4" s="94"/>
    </row>
    <row r="5" spans="1:9" s="1" customFormat="1" ht="15.75">
      <c r="A5" s="2"/>
      <c r="B5" s="2"/>
      <c r="C5" s="2"/>
      <c r="D5" s="2"/>
      <c r="E5" s="19"/>
      <c r="F5" s="19"/>
      <c r="G5" s="14"/>
      <c r="H5" s="2"/>
      <c r="I5" s="2"/>
    </row>
    <row r="6" spans="1:9" s="1" customFormat="1" ht="15.75">
      <c r="A6" s="2" t="s">
        <v>29</v>
      </c>
      <c r="B6" s="2"/>
      <c r="C6" s="2"/>
      <c r="D6" s="2"/>
      <c r="E6" s="19"/>
      <c r="F6" s="19"/>
      <c r="G6" s="14"/>
      <c r="H6" s="2"/>
      <c r="I6" s="2"/>
    </row>
    <row r="7" spans="1:9" s="1" customFormat="1" ht="15.75" customHeight="1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8" t="s">
        <v>5</v>
      </c>
      <c r="G7" s="99"/>
      <c r="H7" s="100" t="s">
        <v>8</v>
      </c>
      <c r="I7" s="100" t="s">
        <v>9</v>
      </c>
    </row>
    <row r="8" spans="1:9" s="1" customFormat="1" ht="31.5" customHeight="1">
      <c r="A8" s="95"/>
      <c r="B8" s="97"/>
      <c r="C8" s="97"/>
      <c r="D8" s="96"/>
      <c r="E8" s="96"/>
      <c r="F8" s="6" t="s">
        <v>6</v>
      </c>
      <c r="G8" s="15" t="s">
        <v>7</v>
      </c>
      <c r="H8" s="97"/>
      <c r="I8" s="97"/>
    </row>
    <row r="9" spans="1:9" s="1" customFormat="1" ht="15.75">
      <c r="A9" s="7" t="s">
        <v>12</v>
      </c>
      <c r="B9" s="4" t="s">
        <v>19</v>
      </c>
      <c r="C9" s="9">
        <v>2322943.39</v>
      </c>
      <c r="D9" s="12" t="s">
        <v>18</v>
      </c>
      <c r="E9" s="21" t="s">
        <v>17</v>
      </c>
      <c r="F9" s="20">
        <v>0.12</v>
      </c>
      <c r="G9" s="11">
        <v>270200</v>
      </c>
      <c r="H9" s="4"/>
      <c r="I9" s="4" t="s">
        <v>27</v>
      </c>
    </row>
    <row r="10" spans="1:9" s="1" customFormat="1" ht="15.75">
      <c r="A10" s="4"/>
      <c r="B10" s="4"/>
      <c r="C10" s="4"/>
      <c r="D10" s="4"/>
      <c r="E10" s="21"/>
      <c r="F10" s="21"/>
      <c r="G10" s="11"/>
      <c r="H10" s="4"/>
      <c r="I10" s="4"/>
    </row>
    <row r="11" spans="1:9" s="1" customFormat="1" ht="15.75">
      <c r="A11" s="7" t="s">
        <v>13</v>
      </c>
      <c r="B11" s="4" t="s">
        <v>19</v>
      </c>
      <c r="C11" s="10">
        <v>62706</v>
      </c>
      <c r="D11" s="17"/>
      <c r="E11" s="21" t="s">
        <v>17</v>
      </c>
      <c r="F11" s="21" t="s">
        <v>21</v>
      </c>
      <c r="G11" s="23" t="s">
        <v>20</v>
      </c>
      <c r="H11" s="4"/>
      <c r="I11" s="4" t="s">
        <v>27</v>
      </c>
    </row>
    <row r="12" spans="1:9" s="1" customFormat="1" ht="15.75">
      <c r="A12" s="7" t="s">
        <v>14</v>
      </c>
      <c r="B12" s="4"/>
      <c r="C12" s="4"/>
      <c r="D12" s="4"/>
      <c r="E12" s="21"/>
      <c r="F12" s="21" t="s">
        <v>22</v>
      </c>
      <c r="G12" s="11"/>
      <c r="H12" s="4"/>
      <c r="I12" s="4"/>
    </row>
    <row r="13" spans="1:9" s="1" customFormat="1" ht="15.75">
      <c r="A13" s="4"/>
      <c r="B13" s="4"/>
      <c r="C13" s="4"/>
      <c r="D13" s="4"/>
      <c r="E13" s="21"/>
      <c r="F13" s="21"/>
      <c r="G13" s="11"/>
      <c r="H13" s="4"/>
      <c r="I13" s="4"/>
    </row>
    <row r="14" spans="1:9" s="1" customFormat="1" ht="15.75">
      <c r="A14" s="7" t="s">
        <v>13</v>
      </c>
      <c r="B14" s="4" t="s">
        <v>19</v>
      </c>
      <c r="C14" s="10">
        <v>146314</v>
      </c>
      <c r="D14" s="17" t="s">
        <v>35</v>
      </c>
      <c r="E14" s="21" t="s">
        <v>17</v>
      </c>
      <c r="F14" s="20">
        <v>0.18</v>
      </c>
      <c r="G14" s="10">
        <v>26180</v>
      </c>
      <c r="H14" s="4"/>
      <c r="I14" s="4" t="s">
        <v>27</v>
      </c>
    </row>
    <row r="15" spans="1:9" s="1" customFormat="1" ht="15.75">
      <c r="A15" s="7" t="s">
        <v>14</v>
      </c>
      <c r="B15" s="4"/>
      <c r="C15" s="4"/>
      <c r="D15" s="4"/>
      <c r="E15" s="21"/>
      <c r="F15" s="21"/>
      <c r="G15" s="11"/>
      <c r="H15" s="4"/>
      <c r="I15" s="4"/>
    </row>
    <row r="16" spans="1:9" s="1" customFormat="1" ht="15.75">
      <c r="A16" s="4"/>
      <c r="B16" s="4"/>
      <c r="C16" s="4"/>
      <c r="D16" s="4"/>
      <c r="E16" s="21"/>
      <c r="F16" s="21"/>
      <c r="G16" s="11"/>
      <c r="H16" s="4"/>
      <c r="I16" s="4"/>
    </row>
    <row r="17" spans="1:9" s="1" customFormat="1" ht="15.75">
      <c r="A17" s="7" t="s">
        <v>13</v>
      </c>
      <c r="B17" s="4" t="s">
        <v>19</v>
      </c>
      <c r="C17" s="10">
        <v>599750</v>
      </c>
      <c r="D17" s="17"/>
      <c r="E17" s="21" t="s">
        <v>17</v>
      </c>
      <c r="F17" s="21" t="s">
        <v>21</v>
      </c>
      <c r="G17" s="11"/>
      <c r="H17" s="4"/>
      <c r="I17" s="4" t="s">
        <v>27</v>
      </c>
    </row>
    <row r="18" spans="1:9" s="1" customFormat="1" ht="15.75">
      <c r="A18" s="7" t="s">
        <v>14</v>
      </c>
      <c r="B18" s="4"/>
      <c r="C18" s="4"/>
      <c r="D18" s="4"/>
      <c r="E18" s="21"/>
      <c r="F18" s="21" t="s">
        <v>22</v>
      </c>
      <c r="G18" s="11"/>
      <c r="H18" s="4"/>
      <c r="I18" s="4"/>
    </row>
    <row r="19" spans="1:9" s="1" customFormat="1" ht="15.75">
      <c r="A19" s="7"/>
      <c r="B19" s="4"/>
      <c r="C19" s="4"/>
      <c r="D19" s="4"/>
      <c r="E19" s="21"/>
      <c r="F19" s="21"/>
      <c r="G19" s="11"/>
      <c r="H19" s="4"/>
      <c r="I19" s="4"/>
    </row>
    <row r="20" spans="1:9" s="1" customFormat="1" ht="15.75">
      <c r="A20" s="8" t="s">
        <v>15</v>
      </c>
      <c r="B20" s="4" t="s">
        <v>19</v>
      </c>
      <c r="C20" s="79">
        <v>762690</v>
      </c>
      <c r="D20" s="4" t="s">
        <v>31</v>
      </c>
      <c r="E20" s="21"/>
      <c r="F20" s="21" t="s">
        <v>21</v>
      </c>
      <c r="G20" s="11"/>
      <c r="H20" s="4"/>
      <c r="I20" s="4" t="s">
        <v>30</v>
      </c>
    </row>
    <row r="21" spans="1:9" s="1" customFormat="1" ht="15.75">
      <c r="A21" s="4"/>
      <c r="B21" s="4"/>
      <c r="C21" s="4"/>
      <c r="D21" s="4"/>
      <c r="E21" s="21"/>
      <c r="F21" s="21" t="s">
        <v>22</v>
      </c>
      <c r="G21" s="11"/>
      <c r="H21" s="4"/>
      <c r="I21" s="4"/>
    </row>
    <row r="22" spans="1:9" s="1" customFormat="1" ht="15.75">
      <c r="A22" s="4"/>
      <c r="B22" s="4"/>
      <c r="C22" s="4"/>
      <c r="D22" s="4"/>
      <c r="E22" s="21"/>
      <c r="F22" s="21"/>
      <c r="G22" s="11"/>
      <c r="H22" s="4"/>
      <c r="I22" s="4"/>
    </row>
    <row r="23" spans="1:9" s="1" customFormat="1" ht="15.75">
      <c r="A23" s="8" t="s">
        <v>16</v>
      </c>
      <c r="B23" s="4" t="s">
        <v>19</v>
      </c>
      <c r="C23" s="79">
        <v>1729200</v>
      </c>
      <c r="D23" s="4" t="s">
        <v>31</v>
      </c>
      <c r="E23" s="21"/>
      <c r="F23" s="21" t="s">
        <v>21</v>
      </c>
      <c r="G23" s="11"/>
      <c r="H23" s="4"/>
      <c r="I23" s="4" t="s">
        <v>30</v>
      </c>
    </row>
    <row r="24" spans="1:9">
      <c r="A24" s="4"/>
      <c r="B24" s="4"/>
      <c r="C24" s="4"/>
      <c r="D24" s="4"/>
      <c r="E24" s="21"/>
      <c r="F24" s="21" t="s">
        <v>22</v>
      </c>
      <c r="G24" s="11"/>
      <c r="H24" s="4"/>
      <c r="I24" s="4"/>
    </row>
    <row r="25" spans="1:9" ht="16.5" customHeight="1">
      <c r="A25" s="109"/>
      <c r="B25" s="109"/>
      <c r="C25" s="109"/>
      <c r="D25" s="109"/>
      <c r="E25" s="109"/>
      <c r="F25" s="19"/>
      <c r="H25" s="2"/>
      <c r="I25" s="2"/>
    </row>
    <row r="26" spans="1:9">
      <c r="A26" s="2" t="s">
        <v>23</v>
      </c>
      <c r="B26" s="2"/>
      <c r="C26" s="2"/>
      <c r="D26" s="2"/>
      <c r="E26" s="19"/>
      <c r="F26" s="19"/>
      <c r="H26" s="2"/>
      <c r="I26" s="2"/>
    </row>
    <row r="27" spans="1:9">
      <c r="A27" s="2" t="s">
        <v>24</v>
      </c>
      <c r="B27" s="2"/>
      <c r="C27" s="2"/>
      <c r="D27" s="2"/>
      <c r="E27" s="19"/>
      <c r="F27" s="19"/>
      <c r="G27" s="16"/>
      <c r="H27" s="5"/>
      <c r="I27" s="2"/>
    </row>
    <row r="28" spans="1:9">
      <c r="A28" s="5" t="s">
        <v>25</v>
      </c>
      <c r="B28" s="5"/>
      <c r="C28" s="2"/>
      <c r="D28" s="2"/>
      <c r="E28" s="19"/>
      <c r="F28" s="19"/>
      <c r="I28" s="2"/>
    </row>
    <row r="29" spans="1:9">
      <c r="A29" s="2"/>
      <c r="B29" s="2"/>
      <c r="C29" s="2"/>
      <c r="D29" s="2"/>
      <c r="E29" s="19"/>
      <c r="F29" s="19"/>
      <c r="I29" s="2"/>
    </row>
    <row r="30" spans="1:9">
      <c r="A30" s="25"/>
      <c r="B30" s="25"/>
    </row>
    <row r="31" spans="1:9">
      <c r="A31" s="26" t="s">
        <v>26</v>
      </c>
      <c r="G31" s="110" t="s">
        <v>33</v>
      </c>
      <c r="H31" s="110"/>
    </row>
    <row r="32" spans="1:9">
      <c r="A32" s="24" t="s">
        <v>32</v>
      </c>
      <c r="G32" s="93" t="s">
        <v>34</v>
      </c>
      <c r="H32" s="93"/>
    </row>
  </sheetData>
  <mergeCells count="13">
    <mergeCell ref="H7:H8"/>
    <mergeCell ref="I7:I8"/>
    <mergeCell ref="A3:I3"/>
    <mergeCell ref="A4:I4"/>
    <mergeCell ref="G32:H32"/>
    <mergeCell ref="F7:G7"/>
    <mergeCell ref="A7:A8"/>
    <mergeCell ref="B7:B8"/>
    <mergeCell ref="C7:C8"/>
    <mergeCell ref="D7:D8"/>
    <mergeCell ref="E7:E8"/>
    <mergeCell ref="A25:E25"/>
    <mergeCell ref="G31:H31"/>
  </mergeCells>
  <pageMargins left="1.33" right="1.03" top="0.75" bottom="0.75" header="0.3" footer="0.3"/>
  <pageSetup paperSize="5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99"/>
  </sheetPr>
  <dimension ref="B1:K55"/>
  <sheetViews>
    <sheetView topLeftCell="A4" workbookViewId="0">
      <selection activeCell="H14" sqref="H14"/>
    </sheetView>
  </sheetViews>
  <sheetFormatPr defaultRowHeight="15"/>
  <cols>
    <col min="2" max="2" width="24.85546875" customWidth="1"/>
    <col min="3" max="4" width="18.28515625" customWidth="1"/>
    <col min="5" max="5" width="16.42578125" customWidth="1"/>
    <col min="6" max="6" width="7.85546875" customWidth="1"/>
    <col min="8" max="8" width="25" customWidth="1"/>
    <col min="9" max="9" width="19.140625" customWidth="1"/>
    <col min="10" max="10" width="20.140625" customWidth="1"/>
    <col min="11" max="11" width="14.5703125" customWidth="1"/>
  </cols>
  <sheetData>
    <row r="1" spans="2:9">
      <c r="B1" s="77" t="s">
        <v>148</v>
      </c>
    </row>
    <row r="3" spans="2:9">
      <c r="B3" t="s">
        <v>144</v>
      </c>
    </row>
    <row r="5" spans="2:9">
      <c r="B5" s="59" t="s">
        <v>142</v>
      </c>
      <c r="C5" s="59" t="s">
        <v>107</v>
      </c>
      <c r="D5" s="59" t="s">
        <v>143</v>
      </c>
      <c r="E5" s="59" t="s">
        <v>140</v>
      </c>
    </row>
    <row r="6" spans="2:9">
      <c r="B6" s="8" t="s">
        <v>15</v>
      </c>
      <c r="C6" s="11">
        <v>762690</v>
      </c>
      <c r="D6" s="11">
        <v>762690</v>
      </c>
      <c r="E6" s="52" t="s">
        <v>139</v>
      </c>
      <c r="F6" s="80">
        <v>1</v>
      </c>
    </row>
    <row r="7" spans="2:9">
      <c r="B7" s="4"/>
      <c r="C7" s="4"/>
      <c r="D7" s="4"/>
      <c r="E7" s="4"/>
    </row>
    <row r="8" spans="2:9">
      <c r="B8" s="73"/>
      <c r="C8" s="16"/>
      <c r="D8" s="16"/>
      <c r="E8" s="81"/>
      <c r="F8" s="80"/>
    </row>
    <row r="9" spans="2:9">
      <c r="B9" s="73"/>
      <c r="C9" s="90">
        <f>SUM(C6:C7)</f>
        <v>762690</v>
      </c>
      <c r="D9" s="90">
        <f>SUM(D6:D7)</f>
        <v>762690</v>
      </c>
      <c r="E9" s="91"/>
      <c r="F9" s="80"/>
    </row>
    <row r="10" spans="2:9">
      <c r="B10" t="s">
        <v>145</v>
      </c>
      <c r="C10" s="16"/>
      <c r="D10" s="16"/>
      <c r="E10" s="81"/>
      <c r="F10" s="80"/>
    </row>
    <row r="11" spans="2:9">
      <c r="I11" t="s">
        <v>59</v>
      </c>
    </row>
    <row r="12" spans="2:9">
      <c r="B12" s="8" t="s">
        <v>52</v>
      </c>
      <c r="C12" s="68">
        <v>600000</v>
      </c>
      <c r="D12" s="68">
        <v>600000</v>
      </c>
      <c r="E12" s="51" t="s">
        <v>53</v>
      </c>
      <c r="F12" s="80">
        <v>1</v>
      </c>
    </row>
    <row r="13" spans="2:9">
      <c r="B13" s="8"/>
      <c r="C13" s="68"/>
      <c r="D13" s="68"/>
      <c r="E13" s="21"/>
    </row>
    <row r="14" spans="2:9">
      <c r="B14" s="8" t="s">
        <v>54</v>
      </c>
      <c r="C14" s="68">
        <v>1000000</v>
      </c>
      <c r="D14" s="68">
        <v>800000</v>
      </c>
      <c r="E14" s="51" t="s">
        <v>55</v>
      </c>
      <c r="F14" t="s">
        <v>141</v>
      </c>
    </row>
    <row r="15" spans="2:9">
      <c r="B15" s="8"/>
      <c r="C15" s="68"/>
      <c r="D15" s="68"/>
      <c r="E15" s="51"/>
    </row>
    <row r="16" spans="2:9">
      <c r="B16" s="8" t="s">
        <v>52</v>
      </c>
      <c r="C16" s="68">
        <v>500000</v>
      </c>
      <c r="D16" s="68">
        <v>500000</v>
      </c>
      <c r="E16" s="52" t="s">
        <v>61</v>
      </c>
      <c r="F16" s="80">
        <v>1</v>
      </c>
    </row>
    <row r="17" spans="2:6">
      <c r="B17" s="8"/>
      <c r="C17" s="68"/>
      <c r="D17" s="68"/>
      <c r="E17" s="51"/>
    </row>
    <row r="18" spans="2:6">
      <c r="B18" s="8" t="s">
        <v>62</v>
      </c>
      <c r="C18" s="68">
        <v>5283550</v>
      </c>
      <c r="D18" s="68">
        <v>5283550</v>
      </c>
      <c r="E18" s="52" t="s">
        <v>61</v>
      </c>
      <c r="F18" s="80">
        <v>1</v>
      </c>
    </row>
    <row r="19" spans="2:6">
      <c r="B19" s="73"/>
      <c r="C19" s="82"/>
      <c r="D19" s="82"/>
      <c r="E19" s="74"/>
      <c r="F19" s="80"/>
    </row>
    <row r="20" spans="2:6">
      <c r="C20" s="92">
        <f>SUM(C12:C18)</f>
        <v>7383550</v>
      </c>
      <c r="D20" s="92">
        <f>SUM(D12:D18)</f>
        <v>7183550</v>
      </c>
    </row>
    <row r="21" spans="2:6">
      <c r="B21" t="s">
        <v>147</v>
      </c>
    </row>
    <row r="22" spans="2:6">
      <c r="B22" s="8" t="s">
        <v>65</v>
      </c>
      <c r="C22" s="11">
        <v>1500000</v>
      </c>
      <c r="D22" s="11">
        <v>1500000</v>
      </c>
      <c r="E22" s="89" t="s">
        <v>66</v>
      </c>
    </row>
    <row r="23" spans="2:6">
      <c r="B23" s="8"/>
      <c r="C23" s="11"/>
      <c r="D23" s="89"/>
      <c r="E23" s="89"/>
    </row>
    <row r="24" spans="2:6">
      <c r="B24" s="8" t="s">
        <v>90</v>
      </c>
      <c r="C24" s="11">
        <v>5900000</v>
      </c>
      <c r="D24" s="11"/>
      <c r="E24" s="62" t="s">
        <v>83</v>
      </c>
    </row>
    <row r="25" spans="2:6">
      <c r="B25" s="8"/>
      <c r="C25" s="68"/>
      <c r="D25" s="68"/>
      <c r="E25" s="21"/>
    </row>
    <row r="26" spans="2:6">
      <c r="B26" s="8" t="s">
        <v>76</v>
      </c>
      <c r="C26" s="68">
        <v>1700000</v>
      </c>
      <c r="D26" s="68">
        <v>1700000</v>
      </c>
      <c r="E26" s="60" t="s">
        <v>73</v>
      </c>
      <c r="F26" t="s">
        <v>149</v>
      </c>
    </row>
    <row r="27" spans="2:6">
      <c r="B27" s="8" t="s">
        <v>74</v>
      </c>
      <c r="C27" s="68"/>
      <c r="D27" s="68"/>
      <c r="E27" s="51"/>
    </row>
    <row r="28" spans="2:6">
      <c r="B28" s="8" t="s">
        <v>75</v>
      </c>
      <c r="C28" s="68"/>
      <c r="D28" s="68"/>
      <c r="E28" s="52"/>
    </row>
    <row r="29" spans="2:6">
      <c r="B29" s="8"/>
      <c r="C29" s="68"/>
      <c r="D29" s="68"/>
      <c r="E29" s="52"/>
    </row>
    <row r="30" spans="2:6">
      <c r="B30" s="8" t="s">
        <v>77</v>
      </c>
      <c r="C30" s="68">
        <v>1550000</v>
      </c>
      <c r="D30" s="11">
        <v>989800</v>
      </c>
      <c r="E30" s="59" t="s">
        <v>78</v>
      </c>
      <c r="F30" t="s">
        <v>149</v>
      </c>
    </row>
    <row r="31" spans="2:6">
      <c r="B31" s="8"/>
      <c r="C31" s="68"/>
      <c r="D31" s="68"/>
      <c r="E31" s="59"/>
    </row>
    <row r="32" spans="2:6">
      <c r="B32" s="8" t="s">
        <v>62</v>
      </c>
      <c r="C32" s="68">
        <v>3001400</v>
      </c>
      <c r="D32" s="68">
        <v>3001400</v>
      </c>
      <c r="E32" s="52" t="s">
        <v>81</v>
      </c>
    </row>
    <row r="33" spans="2:11">
      <c r="B33" s="8"/>
      <c r="C33" s="68"/>
      <c r="D33" s="68"/>
      <c r="E33" s="52"/>
    </row>
    <row r="34" spans="2:11">
      <c r="B34" s="8" t="s">
        <v>89</v>
      </c>
      <c r="C34" s="11">
        <v>2500000</v>
      </c>
      <c r="D34" s="11"/>
      <c r="E34" s="62" t="s">
        <v>103</v>
      </c>
    </row>
    <row r="35" spans="2:11">
      <c r="B35" s="8"/>
      <c r="C35" s="11"/>
      <c r="D35" s="11"/>
      <c r="E35" s="62"/>
    </row>
    <row r="36" spans="2:11">
      <c r="B36" s="8" t="s">
        <v>85</v>
      </c>
      <c r="C36" s="11">
        <v>550000</v>
      </c>
      <c r="D36" s="11"/>
      <c r="E36" s="52" t="s">
        <v>102</v>
      </c>
    </row>
    <row r="38" spans="2:11">
      <c r="C38" s="63">
        <f>SUM(C22:C36)</f>
        <v>16701400</v>
      </c>
    </row>
    <row r="41" spans="2:11">
      <c r="B41" s="8" t="s">
        <v>75</v>
      </c>
      <c r="C41" s="11"/>
      <c r="D41" s="11"/>
      <c r="E41" s="52"/>
    </row>
    <row r="42" spans="2:11">
      <c r="B42" s="8"/>
      <c r="C42" s="11"/>
      <c r="D42" s="11"/>
      <c r="E42" s="52"/>
      <c r="H42" s="8" t="s">
        <v>76</v>
      </c>
      <c r="I42" s="4" t="s">
        <v>19</v>
      </c>
      <c r="J42" s="79">
        <v>1700000</v>
      </c>
      <c r="K42" s="60" t="s">
        <v>73</v>
      </c>
    </row>
    <row r="43" spans="2:11">
      <c r="B43" s="8" t="s">
        <v>77</v>
      </c>
      <c r="C43" s="11">
        <v>1550000</v>
      </c>
      <c r="D43" s="11"/>
      <c r="E43" s="59" t="s">
        <v>78</v>
      </c>
      <c r="H43" s="8" t="s">
        <v>74</v>
      </c>
      <c r="I43" s="4"/>
      <c r="J43" s="79"/>
      <c r="K43" s="51"/>
    </row>
    <row r="44" spans="2:11">
      <c r="B44" s="8"/>
      <c r="C44" s="11"/>
      <c r="D44" s="11"/>
      <c r="E44" s="52"/>
      <c r="H44" s="8" t="s">
        <v>75</v>
      </c>
      <c r="I44" s="4"/>
      <c r="J44" s="79"/>
      <c r="K44" s="52"/>
    </row>
    <row r="45" spans="2:11">
      <c r="B45" s="8" t="s">
        <v>79</v>
      </c>
      <c r="C45" s="11">
        <v>3001400</v>
      </c>
      <c r="D45" s="11"/>
      <c r="E45" s="62" t="s">
        <v>81</v>
      </c>
      <c r="H45" s="8"/>
      <c r="I45" s="4"/>
      <c r="J45" s="79"/>
      <c r="K45" s="52"/>
    </row>
    <row r="46" spans="2:11">
      <c r="B46" s="8" t="s">
        <v>80</v>
      </c>
      <c r="C46" s="11"/>
      <c r="D46" s="11"/>
      <c r="E46" s="59"/>
      <c r="H46" s="8" t="s">
        <v>77</v>
      </c>
      <c r="I46" s="4" t="s">
        <v>19</v>
      </c>
      <c r="J46" s="79">
        <v>1550000</v>
      </c>
      <c r="K46" s="59" t="s">
        <v>78</v>
      </c>
    </row>
    <row r="47" spans="2:11">
      <c r="B47" s="8"/>
      <c r="C47" s="11"/>
      <c r="D47" s="11"/>
      <c r="E47" s="59"/>
      <c r="H47" s="8"/>
      <c r="I47" s="4"/>
      <c r="J47" s="11"/>
      <c r="K47" s="52"/>
    </row>
    <row r="48" spans="2:11">
      <c r="B48" s="8"/>
      <c r="C48" s="11"/>
      <c r="D48" s="11"/>
      <c r="E48" s="51"/>
    </row>
    <row r="49" spans="2:5">
      <c r="B49" s="8" t="s">
        <v>90</v>
      </c>
      <c r="C49" s="11">
        <v>5900000</v>
      </c>
      <c r="D49" s="11"/>
      <c r="E49" s="62" t="s">
        <v>83</v>
      </c>
    </row>
    <row r="50" spans="2:5">
      <c r="B50" s="8"/>
      <c r="C50" s="11"/>
      <c r="D50" s="11"/>
      <c r="E50" s="59"/>
    </row>
    <row r="51" spans="2:5">
      <c r="B51" s="8"/>
      <c r="C51" s="11"/>
      <c r="D51" s="11"/>
      <c r="E51" s="59"/>
    </row>
    <row r="52" spans="2:5">
      <c r="B52" s="8" t="s">
        <v>85</v>
      </c>
      <c r="C52" s="11">
        <v>550000</v>
      </c>
      <c r="D52" s="11"/>
      <c r="E52" s="52" t="s">
        <v>102</v>
      </c>
    </row>
    <row r="53" spans="2:5">
      <c r="B53" s="8"/>
      <c r="C53" s="11"/>
      <c r="D53" s="11"/>
      <c r="E53" s="59"/>
    </row>
    <row r="54" spans="2:5">
      <c r="B54" s="8" t="s">
        <v>89</v>
      </c>
      <c r="C54" s="11">
        <v>2500000</v>
      </c>
      <c r="D54" s="11"/>
      <c r="E54" s="62" t="s">
        <v>103</v>
      </c>
    </row>
    <row r="55" spans="2:5">
      <c r="B55" s="8"/>
      <c r="C55" s="11"/>
      <c r="D55" s="11"/>
      <c r="E55" s="52"/>
    </row>
  </sheetData>
  <pageMargins left="0.7" right="0.7" top="0.75" bottom="0.75" header="0.3" footer="0.3"/>
  <pageSetup scale="90" orientation="landscape" verticalDpi="300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773970"/>
  </sheetPr>
  <dimension ref="A1:G38"/>
  <sheetViews>
    <sheetView topLeftCell="A7" workbookViewId="0">
      <selection activeCell="C40" sqref="C40"/>
    </sheetView>
  </sheetViews>
  <sheetFormatPr defaultRowHeight="15"/>
  <cols>
    <col min="1" max="1" width="12.42578125" customWidth="1"/>
    <col min="2" max="2" width="11.28515625" customWidth="1"/>
    <col min="3" max="3" width="14.85546875" customWidth="1"/>
    <col min="4" max="4" width="13.7109375" customWidth="1"/>
    <col min="5" max="5" width="15.42578125" customWidth="1"/>
    <col min="6" max="6" width="35.85546875" customWidth="1"/>
    <col min="7" max="7" width="23.42578125" customWidth="1"/>
  </cols>
  <sheetData>
    <row r="1" spans="1:7" s="1" customFormat="1" ht="10.5" customHeight="1"/>
    <row r="2" spans="1:7" s="1" customFormat="1" ht="15.75">
      <c r="A2" s="105" t="s">
        <v>111</v>
      </c>
      <c r="B2" s="105"/>
      <c r="C2" s="105"/>
      <c r="D2" s="105"/>
      <c r="E2" s="105"/>
      <c r="F2" s="105"/>
      <c r="G2" s="105"/>
    </row>
    <row r="3" spans="1:7" s="1" customFormat="1" ht="15.75">
      <c r="A3" s="94" t="s">
        <v>112</v>
      </c>
      <c r="B3" s="94"/>
      <c r="C3" s="94"/>
      <c r="D3" s="94"/>
      <c r="E3" s="94"/>
      <c r="F3" s="94"/>
      <c r="G3" s="94"/>
    </row>
    <row r="4" spans="1:7" s="1" customFormat="1" ht="10.5" customHeight="1">
      <c r="A4" s="2"/>
      <c r="B4" s="2"/>
      <c r="C4" s="2"/>
      <c r="D4" s="2"/>
      <c r="E4" s="2"/>
      <c r="F4" s="2"/>
      <c r="G4" s="2"/>
    </row>
    <row r="5" spans="1:7" s="1" customFormat="1" ht="15.75" customHeight="1">
      <c r="A5" s="106" t="s">
        <v>105</v>
      </c>
      <c r="B5" s="101" t="s">
        <v>106</v>
      </c>
      <c r="C5" s="101" t="s">
        <v>107</v>
      </c>
      <c r="D5" s="107" t="s">
        <v>108</v>
      </c>
      <c r="E5" s="107" t="s">
        <v>109</v>
      </c>
      <c r="F5" s="108" t="s">
        <v>110</v>
      </c>
      <c r="G5" s="100" t="s">
        <v>9</v>
      </c>
    </row>
    <row r="6" spans="1:7" s="1" customFormat="1" ht="30" customHeight="1">
      <c r="A6" s="95"/>
      <c r="B6" s="102"/>
      <c r="C6" s="103"/>
      <c r="D6" s="97"/>
      <c r="E6" s="97"/>
      <c r="F6" s="96"/>
      <c r="G6" s="97"/>
    </row>
    <row r="7" spans="1:7" s="1" customFormat="1" ht="15.75">
      <c r="A7" s="51" t="s">
        <v>53</v>
      </c>
      <c r="B7" s="8" t="s">
        <v>90</v>
      </c>
      <c r="C7" s="11">
        <v>600000</v>
      </c>
      <c r="D7" s="11">
        <v>600000</v>
      </c>
      <c r="E7" s="10">
        <v>0</v>
      </c>
      <c r="F7" s="8" t="s">
        <v>113</v>
      </c>
      <c r="G7" s="8" t="s">
        <v>127</v>
      </c>
    </row>
    <row r="8" spans="1:7" s="1" customFormat="1" ht="15.75">
      <c r="A8" s="7"/>
      <c r="B8" s="8"/>
      <c r="C8" s="11"/>
      <c r="D8" s="11"/>
      <c r="E8" s="11"/>
      <c r="F8" s="8"/>
      <c r="G8" s="8"/>
    </row>
    <row r="9" spans="1:7" s="1" customFormat="1" ht="15.75">
      <c r="A9" s="51" t="s">
        <v>55</v>
      </c>
      <c r="B9" s="8" t="s">
        <v>116</v>
      </c>
      <c r="C9" s="11">
        <v>1000000</v>
      </c>
      <c r="D9" s="11"/>
      <c r="E9" s="11">
        <f>C9-D9</f>
        <v>1000000</v>
      </c>
      <c r="F9" s="8" t="s">
        <v>114</v>
      </c>
      <c r="G9" s="65" t="s">
        <v>95</v>
      </c>
    </row>
    <row r="10" spans="1:7" s="1" customFormat="1" ht="15.75">
      <c r="A10" s="51"/>
      <c r="B10" s="8"/>
      <c r="C10" s="11"/>
      <c r="D10" s="11"/>
      <c r="E10" s="11"/>
      <c r="F10" s="8"/>
      <c r="G10" s="8"/>
    </row>
    <row r="11" spans="1:7" s="1" customFormat="1" ht="15.75">
      <c r="A11" s="52" t="s">
        <v>61</v>
      </c>
      <c r="B11" s="8" t="s">
        <v>90</v>
      </c>
      <c r="C11" s="11">
        <v>500000</v>
      </c>
      <c r="D11" s="11"/>
      <c r="E11" s="11">
        <f>C11-D11</f>
        <v>500000</v>
      </c>
      <c r="F11" s="70" t="s">
        <v>113</v>
      </c>
      <c r="G11" s="65" t="s">
        <v>95</v>
      </c>
    </row>
    <row r="12" spans="1:7" s="1" customFormat="1" ht="15.75">
      <c r="A12" s="51"/>
      <c r="B12" s="8"/>
      <c r="C12" s="11"/>
      <c r="D12" s="11"/>
      <c r="E12" s="11"/>
      <c r="F12" s="8"/>
      <c r="G12" s="8"/>
    </row>
    <row r="13" spans="1:7" s="1" customFormat="1" ht="15.75">
      <c r="A13" s="52" t="s">
        <v>61</v>
      </c>
      <c r="B13" s="8" t="s">
        <v>117</v>
      </c>
      <c r="C13" s="11">
        <v>5283550</v>
      </c>
      <c r="D13" s="72">
        <v>5283550</v>
      </c>
      <c r="E13" s="11">
        <f>C13-D13</f>
        <v>0</v>
      </c>
      <c r="F13" s="70" t="s">
        <v>115</v>
      </c>
      <c r="G13" s="8" t="s">
        <v>127</v>
      </c>
    </row>
    <row r="14" spans="1:7" s="1" customFormat="1" ht="15.75">
      <c r="A14" s="51"/>
      <c r="B14" s="8"/>
      <c r="C14" s="11"/>
      <c r="D14" s="11"/>
      <c r="E14" s="11"/>
      <c r="F14" s="8"/>
      <c r="G14" s="8"/>
    </row>
    <row r="15" spans="1:7" s="1" customFormat="1" ht="15.75">
      <c r="A15" s="52" t="s">
        <v>66</v>
      </c>
      <c r="B15" s="8" t="s">
        <v>118</v>
      </c>
      <c r="C15" s="11">
        <v>1500000</v>
      </c>
      <c r="D15" s="11">
        <v>1500000</v>
      </c>
      <c r="E15" s="11">
        <f>C15-D15</f>
        <v>0</v>
      </c>
      <c r="F15" s="70" t="s">
        <v>138</v>
      </c>
      <c r="G15" s="8" t="s">
        <v>127</v>
      </c>
    </row>
    <row r="16" spans="1:7" s="1" customFormat="1" ht="15.75">
      <c r="A16" s="52"/>
      <c r="B16" s="8"/>
      <c r="C16" s="11"/>
      <c r="D16" s="11"/>
      <c r="E16" s="11"/>
      <c r="F16" s="70"/>
      <c r="G16" s="8"/>
    </row>
    <row r="17" spans="1:7" s="1" customFormat="1" ht="15.75">
      <c r="A17" s="62" t="s">
        <v>83</v>
      </c>
      <c r="B17" s="8" t="s">
        <v>90</v>
      </c>
      <c r="C17" s="68">
        <v>5900000</v>
      </c>
      <c r="D17" s="68"/>
      <c r="E17" s="11">
        <f>C17-D17</f>
        <v>5900000</v>
      </c>
      <c r="F17" s="70" t="s">
        <v>128</v>
      </c>
      <c r="G17" s="65" t="s">
        <v>95</v>
      </c>
    </row>
    <row r="18" spans="1:7" s="1" customFormat="1" ht="15.75">
      <c r="A18" s="52"/>
      <c r="B18" s="8"/>
      <c r="C18" s="11"/>
      <c r="D18" s="11"/>
      <c r="E18" s="11"/>
      <c r="F18" s="70" t="s">
        <v>130</v>
      </c>
      <c r="G18" s="8"/>
    </row>
    <row r="19" spans="1:7" s="1" customFormat="1" ht="15.75">
      <c r="A19" s="52"/>
      <c r="B19" s="8"/>
      <c r="C19" s="11"/>
      <c r="D19" s="11"/>
      <c r="E19" s="11"/>
      <c r="F19" s="70" t="s">
        <v>129</v>
      </c>
      <c r="G19" s="8"/>
    </row>
    <row r="20" spans="1:7" s="1" customFormat="1" ht="15.75">
      <c r="A20" s="52"/>
      <c r="B20" s="8"/>
      <c r="C20" s="11"/>
      <c r="D20" s="11"/>
      <c r="E20" s="11"/>
      <c r="F20" s="70"/>
      <c r="G20" s="8"/>
    </row>
    <row r="21" spans="1:7" s="1" customFormat="1" ht="15.75">
      <c r="A21" s="60" t="s">
        <v>73</v>
      </c>
      <c r="B21" s="8" t="s">
        <v>119</v>
      </c>
      <c r="C21" s="11">
        <v>1700000</v>
      </c>
      <c r="D21" s="11"/>
      <c r="E21" s="11">
        <f>C21-D21</f>
        <v>1700000</v>
      </c>
      <c r="F21" s="8" t="s">
        <v>120</v>
      </c>
      <c r="G21" s="65" t="s">
        <v>95</v>
      </c>
    </row>
    <row r="22" spans="1:7" s="1" customFormat="1" ht="15.75">
      <c r="A22" s="7"/>
      <c r="B22" s="8"/>
      <c r="C22" s="7"/>
      <c r="D22" s="11"/>
      <c r="E22" s="11"/>
      <c r="F22" s="8" t="s">
        <v>121</v>
      </c>
      <c r="G22" s="4"/>
    </row>
    <row r="23" spans="1:7" s="1" customFormat="1" ht="15.75">
      <c r="A23" s="7"/>
      <c r="B23" s="8"/>
      <c r="C23" s="7"/>
      <c r="D23" s="11"/>
      <c r="E23" s="11"/>
      <c r="F23" s="8"/>
      <c r="G23" s="4"/>
    </row>
    <row r="24" spans="1:7" s="1" customFormat="1" ht="15.75">
      <c r="A24" s="59" t="s">
        <v>78</v>
      </c>
      <c r="B24" s="7" t="s">
        <v>122</v>
      </c>
      <c r="C24" s="68">
        <v>1550000</v>
      </c>
      <c r="D24" s="59"/>
      <c r="E24" s="11">
        <f>C24-D24</f>
        <v>1550000</v>
      </c>
      <c r="F24" s="70" t="s">
        <v>126</v>
      </c>
      <c r="G24" s="65" t="s">
        <v>95</v>
      </c>
    </row>
    <row r="25" spans="1:7" s="1" customFormat="1" ht="15.75">
      <c r="A25" s="8"/>
      <c r="B25" s="8"/>
      <c r="C25" s="8"/>
      <c r="D25" s="11"/>
      <c r="E25" s="11"/>
      <c r="F25" s="51"/>
      <c r="G25" s="4"/>
    </row>
    <row r="26" spans="1:7" s="1" customFormat="1" ht="15.75">
      <c r="A26" s="52" t="s">
        <v>81</v>
      </c>
      <c r="B26" s="8" t="s">
        <v>117</v>
      </c>
      <c r="C26" s="11">
        <v>3001400</v>
      </c>
      <c r="D26" s="71">
        <v>999400</v>
      </c>
      <c r="E26" s="11">
        <f>C26-D26</f>
        <v>2002000</v>
      </c>
      <c r="F26" s="65" t="s">
        <v>124</v>
      </c>
      <c r="G26" s="65" t="s">
        <v>95</v>
      </c>
    </row>
    <row r="27" spans="1:7" s="1" customFormat="1" ht="15.75">
      <c r="A27" s="8"/>
      <c r="B27" s="8"/>
      <c r="C27" s="8"/>
      <c r="D27" s="11"/>
      <c r="E27" s="11"/>
      <c r="F27" s="65" t="s">
        <v>125</v>
      </c>
      <c r="G27" s="54"/>
    </row>
    <row r="28" spans="1:7" s="1" customFormat="1" ht="15.75">
      <c r="A28" s="8"/>
      <c r="B28" s="8"/>
      <c r="C28" s="8"/>
      <c r="D28" s="11"/>
      <c r="E28" s="11"/>
      <c r="F28" s="65"/>
      <c r="G28" s="54"/>
    </row>
    <row r="29" spans="1:7" s="1" customFormat="1" ht="15.75">
      <c r="A29" s="52" t="s">
        <v>97</v>
      </c>
      <c r="B29" s="8" t="s">
        <v>118</v>
      </c>
      <c r="C29" s="11">
        <v>2500000</v>
      </c>
      <c r="D29" s="11"/>
      <c r="E29" s="11">
        <f>C29-D29</f>
        <v>2500000</v>
      </c>
      <c r="F29" s="8" t="s">
        <v>123</v>
      </c>
      <c r="G29" s="4"/>
    </row>
    <row r="30" spans="1:7" s="1" customFormat="1" ht="15.75">
      <c r="A30" s="8"/>
      <c r="B30" s="8"/>
      <c r="C30" s="8"/>
      <c r="D30" s="11"/>
      <c r="E30" s="11"/>
      <c r="F30" s="52"/>
      <c r="G30" s="54"/>
    </row>
    <row r="31" spans="1:7" s="1" customFormat="1" ht="15.75">
      <c r="A31" s="52" t="s">
        <v>96</v>
      </c>
      <c r="B31" s="8" t="s">
        <v>85</v>
      </c>
      <c r="C31" s="11">
        <v>550000</v>
      </c>
      <c r="D31" s="11"/>
      <c r="E31" s="11">
        <f>C31-D31</f>
        <v>550000</v>
      </c>
      <c r="F31" s="65" t="s">
        <v>136</v>
      </c>
      <c r="G31" s="65" t="s">
        <v>95</v>
      </c>
    </row>
    <row r="32" spans="1:7" s="1" customFormat="1" ht="15.75">
      <c r="A32" s="59"/>
      <c r="B32" s="8"/>
      <c r="C32" s="11"/>
      <c r="D32" s="11"/>
      <c r="E32" s="59"/>
      <c r="F32" s="78" t="s">
        <v>137</v>
      </c>
      <c r="G32" s="4"/>
    </row>
    <row r="33" spans="1:7" s="1" customFormat="1" ht="15.75">
      <c r="A33" s="73"/>
      <c r="B33" s="73"/>
      <c r="C33" s="73"/>
      <c r="D33" s="5"/>
      <c r="E33" s="16"/>
      <c r="F33" s="74"/>
      <c r="G33" s="75"/>
    </row>
    <row r="34" spans="1:7" s="1" customFormat="1" ht="15.75">
      <c r="A34" s="73" t="s">
        <v>131</v>
      </c>
      <c r="B34" s="73"/>
      <c r="C34" s="73"/>
      <c r="D34" s="5"/>
      <c r="E34" s="16"/>
      <c r="F34" s="74"/>
      <c r="G34" s="75"/>
    </row>
    <row r="35" spans="1:7" s="1" customFormat="1" ht="15.75">
      <c r="A35" s="73"/>
      <c r="B35" s="73"/>
      <c r="C35" s="73"/>
      <c r="D35" s="5"/>
      <c r="E35" s="16"/>
      <c r="F35" s="76" t="s">
        <v>134</v>
      </c>
      <c r="G35" s="75"/>
    </row>
    <row r="36" spans="1:7" ht="15" customHeight="1">
      <c r="A36" s="104" t="s">
        <v>132</v>
      </c>
      <c r="B36" s="104"/>
      <c r="C36" s="69"/>
      <c r="D36" s="69"/>
      <c r="E36" s="69"/>
      <c r="F36" s="69"/>
      <c r="G36" s="2"/>
    </row>
    <row r="37" spans="1:7">
      <c r="A37" t="s">
        <v>133</v>
      </c>
      <c r="B37" s="2"/>
      <c r="C37" s="2"/>
      <c r="D37" s="2"/>
      <c r="E37" s="2"/>
      <c r="F37" s="77" t="s">
        <v>135</v>
      </c>
      <c r="G37" s="2"/>
    </row>
    <row r="38" spans="1:7">
      <c r="A38" s="2"/>
      <c r="B38" s="2"/>
      <c r="C38" s="2"/>
      <c r="D38" s="2"/>
      <c r="E38" s="2"/>
      <c r="F38" t="s">
        <v>70</v>
      </c>
      <c r="G38" s="2"/>
    </row>
  </sheetData>
  <mergeCells count="10">
    <mergeCell ref="B5:B6"/>
    <mergeCell ref="C5:C6"/>
    <mergeCell ref="A36:B36"/>
    <mergeCell ref="A2:G2"/>
    <mergeCell ref="A3:G3"/>
    <mergeCell ref="A5:A6"/>
    <mergeCell ref="D5:D6"/>
    <mergeCell ref="E5:E6"/>
    <mergeCell ref="F5:F6"/>
    <mergeCell ref="G5:G6"/>
  </mergeCells>
  <pageMargins left="0.94" right="1.03" top="0.62" bottom="0.27" header="0.3" footer="0.3"/>
  <pageSetup scale="91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773970"/>
  </sheetPr>
  <dimension ref="A1:I44"/>
  <sheetViews>
    <sheetView topLeftCell="A22" workbookViewId="0">
      <selection activeCell="A31" sqref="A31:D31"/>
    </sheetView>
  </sheetViews>
  <sheetFormatPr defaultRowHeight="15"/>
  <cols>
    <col min="1" max="1" width="28.7109375" customWidth="1"/>
    <col min="2" max="2" width="15.5703125" customWidth="1"/>
    <col min="3" max="3" width="16.85546875" customWidth="1"/>
    <col min="4" max="4" width="13.85546875" customWidth="1"/>
    <col min="5" max="5" width="12.42578125" style="22" customWidth="1"/>
    <col min="6" max="6" width="17.42578125" style="22" customWidth="1"/>
    <col min="7" max="7" width="15.7109375" style="14" customWidth="1"/>
    <col min="8" max="8" width="11.42578125" customWidth="1"/>
    <col min="9" max="9" width="21.140625" customWidth="1"/>
  </cols>
  <sheetData>
    <row r="1" spans="1:9" s="1" customFormat="1" ht="15.75">
      <c r="A1" s="3" t="s">
        <v>11</v>
      </c>
      <c r="E1" s="18"/>
      <c r="F1" s="18"/>
      <c r="G1" s="13"/>
    </row>
    <row r="2" spans="1:9" s="1" customFormat="1" ht="6.75" customHeight="1">
      <c r="E2" s="18"/>
      <c r="F2" s="18"/>
      <c r="G2" s="13"/>
    </row>
    <row r="3" spans="1:9" s="1" customFormat="1" ht="15.75">
      <c r="A3" s="94" t="s">
        <v>10</v>
      </c>
      <c r="B3" s="94"/>
      <c r="C3" s="94"/>
      <c r="D3" s="94"/>
      <c r="E3" s="94"/>
      <c r="F3" s="94"/>
      <c r="G3" s="94"/>
      <c r="H3" s="94"/>
      <c r="I3" s="94"/>
    </row>
    <row r="4" spans="1:9" s="1" customFormat="1" ht="15.75">
      <c r="A4" s="94" t="s">
        <v>86</v>
      </c>
      <c r="B4" s="94"/>
      <c r="C4" s="94"/>
      <c r="D4" s="94"/>
      <c r="E4" s="94"/>
      <c r="F4" s="94"/>
      <c r="G4" s="94"/>
      <c r="H4" s="94"/>
      <c r="I4" s="94"/>
    </row>
    <row r="5" spans="1:9" s="1" customFormat="1" ht="5.25" customHeight="1">
      <c r="A5" s="2"/>
      <c r="B5" s="2"/>
      <c r="C5" s="2"/>
      <c r="D5" s="2"/>
      <c r="E5" s="19"/>
      <c r="F5" s="19"/>
      <c r="G5" s="14"/>
      <c r="H5" s="2"/>
      <c r="I5" s="2"/>
    </row>
    <row r="6" spans="1:9" s="1" customFormat="1" ht="15.75">
      <c r="A6" s="2" t="s">
        <v>29</v>
      </c>
      <c r="B6" s="2"/>
      <c r="C6" s="2"/>
      <c r="D6" s="2"/>
      <c r="E6" s="19"/>
      <c r="F6" s="19"/>
      <c r="G6" s="14"/>
      <c r="H6" s="2"/>
      <c r="I6" s="2"/>
    </row>
    <row r="7" spans="1:9" s="1" customFormat="1" ht="12.75" customHeight="1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8" t="s">
        <v>5</v>
      </c>
      <c r="G7" s="99"/>
      <c r="H7" s="100" t="s">
        <v>8</v>
      </c>
      <c r="I7" s="100" t="s">
        <v>9</v>
      </c>
    </row>
    <row r="8" spans="1:9" s="1" customFormat="1" ht="27" customHeight="1">
      <c r="A8" s="95"/>
      <c r="B8" s="97"/>
      <c r="C8" s="97"/>
      <c r="D8" s="96"/>
      <c r="E8" s="96"/>
      <c r="F8" s="64" t="s">
        <v>6</v>
      </c>
      <c r="G8" s="15" t="s">
        <v>7</v>
      </c>
      <c r="H8" s="97"/>
      <c r="I8" s="97"/>
    </row>
    <row r="9" spans="1:9" s="1" customFormat="1" ht="15.75">
      <c r="A9" s="7" t="s">
        <v>13</v>
      </c>
      <c r="B9" s="4" t="s">
        <v>19</v>
      </c>
      <c r="C9" s="10">
        <f>101892+12955+120520+28980+11970+57847+58665</f>
        <v>392829</v>
      </c>
      <c r="D9" s="17" t="s">
        <v>42</v>
      </c>
      <c r="E9" s="21" t="s">
        <v>17</v>
      </c>
      <c r="F9" s="58">
        <v>0.36499999999999999</v>
      </c>
      <c r="G9" s="23">
        <f>121378+2567</f>
        <v>123945</v>
      </c>
      <c r="H9" s="4"/>
      <c r="I9" s="4" t="s">
        <v>27</v>
      </c>
    </row>
    <row r="10" spans="1:9" s="1" customFormat="1" ht="15.75">
      <c r="A10" s="7" t="s">
        <v>98</v>
      </c>
      <c r="B10" s="4"/>
      <c r="C10" s="4"/>
      <c r="D10" s="4"/>
      <c r="E10" s="21"/>
      <c r="F10" s="21"/>
      <c r="G10" s="11"/>
      <c r="H10" s="4"/>
      <c r="I10" s="4"/>
    </row>
    <row r="11" spans="1:9" s="1" customFormat="1" ht="15.75">
      <c r="A11" s="7"/>
      <c r="B11" s="4"/>
      <c r="C11" s="4"/>
      <c r="D11" s="4"/>
      <c r="E11" s="21"/>
      <c r="F11" s="21"/>
      <c r="G11" s="11"/>
      <c r="H11" s="4"/>
      <c r="I11" s="4"/>
    </row>
    <row r="12" spans="1:9" s="1" customFormat="1" ht="15.75">
      <c r="A12" s="7" t="s">
        <v>13</v>
      </c>
      <c r="B12" s="4" t="s">
        <v>19</v>
      </c>
      <c r="C12" s="10">
        <f>91434+28155+270380+67620+27930+31605+139452</f>
        <v>656576</v>
      </c>
      <c r="D12" s="17" t="s">
        <v>42</v>
      </c>
      <c r="E12" s="21" t="s">
        <v>17</v>
      </c>
      <c r="F12" s="20">
        <v>0.15</v>
      </c>
      <c r="G12" s="10">
        <f>23991.55+10297.25+2158+22493.85+38987.66</f>
        <v>97928.31</v>
      </c>
      <c r="H12" s="4"/>
      <c r="I12" s="4" t="s">
        <v>27</v>
      </c>
    </row>
    <row r="13" spans="1:9" s="1" customFormat="1" ht="15.75">
      <c r="A13" s="7" t="s">
        <v>99</v>
      </c>
      <c r="B13" s="4"/>
      <c r="C13" s="4"/>
      <c r="D13" s="4"/>
      <c r="E13" s="21"/>
      <c r="F13" s="21"/>
      <c r="G13" s="11"/>
      <c r="H13" s="4"/>
      <c r="I13" s="4"/>
    </row>
    <row r="14" spans="1:9" s="1" customFormat="1" ht="15.75">
      <c r="A14" s="4"/>
      <c r="B14" s="4"/>
      <c r="C14" s="4"/>
      <c r="D14" s="4"/>
      <c r="E14" s="21"/>
      <c r="F14" s="21"/>
      <c r="G14" s="11"/>
      <c r="H14" s="4"/>
      <c r="I14" s="4"/>
    </row>
    <row r="15" spans="1:9" s="1" customFormat="1" ht="15.75">
      <c r="A15" s="8" t="s">
        <v>47</v>
      </c>
      <c r="B15" s="4" t="s">
        <v>19</v>
      </c>
      <c r="C15" s="11">
        <v>4939200</v>
      </c>
      <c r="D15" s="59" t="s">
        <v>72</v>
      </c>
      <c r="E15" s="21" t="s">
        <v>17</v>
      </c>
      <c r="F15" s="67">
        <v>0.35</v>
      </c>
      <c r="G15" s="11">
        <f>362208+905520+438000</f>
        <v>1705728</v>
      </c>
      <c r="H15" s="4"/>
      <c r="I15" s="59" t="s">
        <v>94</v>
      </c>
    </row>
    <row r="16" spans="1:9" s="1" customFormat="1" ht="15.75">
      <c r="A16" s="8" t="s">
        <v>48</v>
      </c>
      <c r="B16" s="4"/>
      <c r="C16" s="11"/>
      <c r="D16" s="21"/>
      <c r="E16" s="21"/>
      <c r="F16" s="59"/>
      <c r="G16" s="11"/>
      <c r="H16" s="4"/>
      <c r="I16" s="59" t="s">
        <v>93</v>
      </c>
    </row>
    <row r="17" spans="1:9" s="1" customFormat="1" ht="15.75">
      <c r="A17" s="8"/>
      <c r="B17" s="4"/>
      <c r="C17" s="11"/>
      <c r="D17" s="21"/>
      <c r="E17" s="21"/>
      <c r="F17" s="20"/>
      <c r="G17" s="11"/>
      <c r="H17" s="4"/>
      <c r="I17" s="4"/>
    </row>
    <row r="18" spans="1:9" s="1" customFormat="1" ht="15.75">
      <c r="A18" s="7" t="s">
        <v>13</v>
      </c>
      <c r="B18" s="4" t="s">
        <v>19</v>
      </c>
      <c r="C18" s="11">
        <f>1009450+1148451.5+479862</f>
        <v>2637763.5</v>
      </c>
      <c r="D18" s="21" t="s">
        <v>51</v>
      </c>
      <c r="E18" s="21" t="s">
        <v>17</v>
      </c>
      <c r="F18" s="20">
        <v>0.44</v>
      </c>
      <c r="G18" s="11">
        <f>100945+99750+146200+52500+100944.58+664966.64</f>
        <v>1165306.22</v>
      </c>
      <c r="H18" s="4"/>
      <c r="I18" s="4" t="s">
        <v>27</v>
      </c>
    </row>
    <row r="19" spans="1:9" s="1" customFormat="1" ht="15.75">
      <c r="A19" s="7" t="s">
        <v>50</v>
      </c>
      <c r="B19" s="4"/>
      <c r="C19" s="11"/>
      <c r="D19" s="21"/>
      <c r="E19" s="21"/>
      <c r="F19" s="20"/>
      <c r="G19" s="11"/>
      <c r="H19" s="4"/>
      <c r="I19" s="4"/>
    </row>
    <row r="20" spans="1:9" s="1" customFormat="1" ht="15.75">
      <c r="A20" s="8"/>
      <c r="B20" s="4"/>
      <c r="C20" s="11"/>
      <c r="D20" s="21"/>
      <c r="E20" s="21"/>
      <c r="F20" s="20"/>
      <c r="G20" s="11"/>
      <c r="H20" s="4"/>
      <c r="I20" s="4"/>
    </row>
    <row r="21" spans="1:9" s="1" customFormat="1" ht="15.75">
      <c r="A21" s="8" t="s">
        <v>54</v>
      </c>
      <c r="B21" s="4" t="s">
        <v>19</v>
      </c>
      <c r="C21" s="11">
        <v>1000000</v>
      </c>
      <c r="D21" s="51" t="s">
        <v>55</v>
      </c>
      <c r="E21" s="21" t="s">
        <v>17</v>
      </c>
      <c r="F21" s="59" t="s">
        <v>94</v>
      </c>
      <c r="G21" s="11"/>
      <c r="H21" s="4"/>
      <c r="I21" s="59" t="s">
        <v>94</v>
      </c>
    </row>
    <row r="22" spans="1:9" s="1" customFormat="1" ht="15.75">
      <c r="A22" s="8"/>
      <c r="B22" s="4"/>
      <c r="C22" s="11"/>
      <c r="D22" s="51"/>
      <c r="E22" s="21"/>
      <c r="F22" s="59" t="s">
        <v>93</v>
      </c>
      <c r="G22" s="11"/>
      <c r="H22" s="4"/>
      <c r="I22" s="59" t="s">
        <v>93</v>
      </c>
    </row>
    <row r="23" spans="1:9" s="1" customFormat="1" ht="15.75">
      <c r="A23" s="8" t="s">
        <v>52</v>
      </c>
      <c r="B23" s="4" t="s">
        <v>19</v>
      </c>
      <c r="C23" s="11">
        <v>500000</v>
      </c>
      <c r="D23" s="52" t="s">
        <v>61</v>
      </c>
      <c r="E23" s="21" t="s">
        <v>17</v>
      </c>
      <c r="F23" s="59" t="s">
        <v>87</v>
      </c>
      <c r="G23" s="66">
        <v>500000</v>
      </c>
      <c r="H23" s="4"/>
      <c r="I23" s="65" t="s">
        <v>88</v>
      </c>
    </row>
    <row r="24" spans="1:9" s="1" customFormat="1" ht="15.75">
      <c r="A24" s="8"/>
      <c r="B24" s="4"/>
      <c r="C24" s="11"/>
      <c r="D24" s="51"/>
      <c r="E24" s="21"/>
      <c r="F24" s="21" t="s">
        <v>22</v>
      </c>
      <c r="G24" s="11"/>
      <c r="H24" s="4"/>
      <c r="I24" s="54"/>
    </row>
    <row r="25" spans="1:9" s="1" customFormat="1" ht="15.75">
      <c r="A25" s="8" t="s">
        <v>76</v>
      </c>
      <c r="B25" s="4" t="s">
        <v>19</v>
      </c>
      <c r="C25" s="11">
        <v>1700000</v>
      </c>
      <c r="D25" s="60" t="s">
        <v>73</v>
      </c>
      <c r="E25" s="59" t="s">
        <v>17</v>
      </c>
      <c r="F25" s="59" t="s">
        <v>94</v>
      </c>
      <c r="G25" s="11"/>
      <c r="H25" s="4"/>
      <c r="I25" s="59" t="s">
        <v>94</v>
      </c>
    </row>
    <row r="26" spans="1:9" s="1" customFormat="1" ht="15.75">
      <c r="A26" s="8" t="s">
        <v>74</v>
      </c>
      <c r="B26" s="4"/>
      <c r="C26" s="11"/>
      <c r="D26" s="51"/>
      <c r="E26" s="21"/>
      <c r="F26" s="59" t="s">
        <v>93</v>
      </c>
      <c r="G26" s="11"/>
      <c r="H26" s="4"/>
      <c r="I26" s="59" t="s">
        <v>93</v>
      </c>
    </row>
    <row r="27" spans="1:9" s="1" customFormat="1" ht="15.75">
      <c r="A27" s="8" t="s">
        <v>75</v>
      </c>
      <c r="B27" s="4"/>
      <c r="C27" s="11"/>
      <c r="D27" s="52"/>
      <c r="E27" s="21"/>
      <c r="F27" s="59"/>
      <c r="G27" s="11"/>
      <c r="H27" s="4"/>
      <c r="I27" s="59"/>
    </row>
    <row r="28" spans="1:9" s="1" customFormat="1" ht="15.75">
      <c r="A28" s="8"/>
      <c r="B28" s="4"/>
      <c r="C28" s="11"/>
      <c r="D28" s="52"/>
      <c r="E28" s="21"/>
      <c r="F28" s="20"/>
      <c r="G28" s="11"/>
      <c r="H28" s="4"/>
      <c r="I28" s="7"/>
    </row>
    <row r="29" spans="1:9" s="1" customFormat="1" ht="15.75">
      <c r="A29" s="8" t="s">
        <v>77</v>
      </c>
      <c r="B29" s="4" t="s">
        <v>19</v>
      </c>
      <c r="C29" s="68">
        <v>1550000</v>
      </c>
      <c r="D29" s="59" t="s">
        <v>78</v>
      </c>
      <c r="E29" s="59" t="s">
        <v>17</v>
      </c>
      <c r="F29" s="59" t="s">
        <v>94</v>
      </c>
      <c r="G29" s="11"/>
      <c r="H29" s="4"/>
      <c r="I29" s="59" t="s">
        <v>94</v>
      </c>
    </row>
    <row r="30" spans="1:9" s="1" customFormat="1" ht="15.75">
      <c r="A30" s="8"/>
      <c r="B30" s="4"/>
      <c r="C30" s="11"/>
      <c r="D30" s="59"/>
      <c r="E30" s="59"/>
      <c r="F30" s="59" t="s">
        <v>93</v>
      </c>
      <c r="G30" s="11"/>
      <c r="H30" s="4"/>
      <c r="I30" s="59" t="s">
        <v>93</v>
      </c>
    </row>
    <row r="31" spans="1:9" s="1" customFormat="1" ht="15.75">
      <c r="A31" s="8" t="s">
        <v>62</v>
      </c>
      <c r="B31" s="4" t="s">
        <v>19</v>
      </c>
      <c r="C31" s="11">
        <v>3001400</v>
      </c>
      <c r="D31" s="52" t="s">
        <v>81</v>
      </c>
      <c r="E31" s="59" t="s">
        <v>17</v>
      </c>
      <c r="F31" s="67">
        <v>0.33</v>
      </c>
      <c r="G31" s="11">
        <v>999400</v>
      </c>
      <c r="H31" s="4"/>
      <c r="I31" s="59" t="s">
        <v>94</v>
      </c>
    </row>
    <row r="32" spans="1:9" s="1" customFormat="1" ht="15.75">
      <c r="A32" s="8"/>
      <c r="B32" s="4"/>
      <c r="C32" s="11"/>
      <c r="D32" s="59"/>
      <c r="E32" s="59"/>
      <c r="F32" s="59"/>
      <c r="G32" s="11"/>
      <c r="H32" s="4"/>
      <c r="I32" s="59" t="s">
        <v>93</v>
      </c>
    </row>
    <row r="33" spans="1:9" s="1" customFormat="1" ht="15.75">
      <c r="A33" s="8" t="s">
        <v>89</v>
      </c>
      <c r="B33" s="4" t="s">
        <v>19</v>
      </c>
      <c r="C33" s="11">
        <v>2500000</v>
      </c>
      <c r="D33" s="52" t="s">
        <v>97</v>
      </c>
      <c r="E33" s="59" t="s">
        <v>17</v>
      </c>
      <c r="F33" s="21" t="s">
        <v>21</v>
      </c>
      <c r="G33" s="11"/>
      <c r="H33" s="4"/>
      <c r="I33" s="21" t="s">
        <v>21</v>
      </c>
    </row>
    <row r="34" spans="1:9" s="1" customFormat="1" ht="15.75">
      <c r="A34" s="8"/>
      <c r="B34" s="4"/>
      <c r="C34" s="11"/>
      <c r="D34" s="59"/>
      <c r="E34" s="59"/>
      <c r="F34" s="21" t="s">
        <v>22</v>
      </c>
      <c r="G34" s="11"/>
      <c r="H34" s="4"/>
      <c r="I34" s="21" t="s">
        <v>22</v>
      </c>
    </row>
    <row r="35" spans="1:9" s="1" customFormat="1" ht="15.75">
      <c r="A35" s="8" t="s">
        <v>85</v>
      </c>
      <c r="B35" s="4" t="s">
        <v>19</v>
      </c>
      <c r="C35" s="11">
        <v>550000</v>
      </c>
      <c r="D35" s="52" t="s">
        <v>96</v>
      </c>
      <c r="E35" s="59" t="s">
        <v>17</v>
      </c>
      <c r="F35" s="59" t="s">
        <v>91</v>
      </c>
      <c r="G35" s="11"/>
      <c r="H35" s="4"/>
      <c r="I35" s="59" t="s">
        <v>91</v>
      </c>
    </row>
    <row r="36" spans="1:9" s="1" customFormat="1" ht="15.75">
      <c r="A36" s="8"/>
      <c r="B36" s="4"/>
      <c r="C36" s="11"/>
      <c r="D36" s="59"/>
      <c r="E36" s="59"/>
      <c r="F36" s="59" t="s">
        <v>92</v>
      </c>
      <c r="G36" s="11"/>
      <c r="H36" s="4"/>
      <c r="I36" s="59" t="s">
        <v>93</v>
      </c>
    </row>
    <row r="37" spans="1:9" s="1" customFormat="1" ht="15.75">
      <c r="A37" s="8" t="s">
        <v>90</v>
      </c>
      <c r="B37" s="4" t="s">
        <v>19</v>
      </c>
      <c r="C37" s="68">
        <v>5900000</v>
      </c>
      <c r="D37" s="62" t="s">
        <v>83</v>
      </c>
      <c r="E37" s="59" t="s">
        <v>17</v>
      </c>
      <c r="F37" s="59" t="s">
        <v>91</v>
      </c>
      <c r="G37" s="11"/>
      <c r="H37" s="4"/>
      <c r="I37" s="59" t="s">
        <v>91</v>
      </c>
    </row>
    <row r="38" spans="1:9" s="1" customFormat="1" ht="15.75">
      <c r="A38" s="8"/>
      <c r="B38" s="4"/>
      <c r="C38" s="11"/>
      <c r="D38" s="59"/>
      <c r="E38" s="59"/>
      <c r="F38" s="59" t="s">
        <v>92</v>
      </c>
      <c r="G38" s="11"/>
      <c r="H38" s="4"/>
      <c r="I38" s="59" t="s">
        <v>93</v>
      </c>
    </row>
    <row r="39" spans="1:9">
      <c r="A39" t="s">
        <v>100</v>
      </c>
      <c r="B39" s="2"/>
      <c r="C39" s="2"/>
      <c r="D39" s="2"/>
      <c r="E39" s="19"/>
      <c r="F39" s="19"/>
      <c r="H39" s="2"/>
      <c r="I39" s="2"/>
    </row>
    <row r="40" spans="1:9">
      <c r="A40" t="s">
        <v>101</v>
      </c>
      <c r="B40" s="2"/>
      <c r="C40" s="2"/>
      <c r="D40" s="2"/>
      <c r="E40" s="19"/>
      <c r="F40" s="19"/>
      <c r="G40" s="16"/>
      <c r="H40" s="5"/>
      <c r="I40" s="2"/>
    </row>
    <row r="41" spans="1:9">
      <c r="B41" s="2"/>
      <c r="C41" s="2"/>
      <c r="D41" s="2"/>
      <c r="E41" s="19"/>
      <c r="F41" s="19"/>
      <c r="G41" s="16"/>
      <c r="H41" s="5"/>
      <c r="I41" s="2"/>
    </row>
    <row r="42" spans="1:9" ht="11.25" customHeight="1">
      <c r="A42" s="2"/>
      <c r="B42" s="2"/>
      <c r="C42" s="2"/>
      <c r="D42" s="2"/>
      <c r="E42" s="19"/>
      <c r="F42" s="19"/>
      <c r="I42" s="2"/>
    </row>
    <row r="43" spans="1:9">
      <c r="A43" s="26" t="s">
        <v>69</v>
      </c>
      <c r="G43" s="56" t="s">
        <v>68</v>
      </c>
      <c r="H43" s="56"/>
    </row>
    <row r="44" spans="1:9">
      <c r="A44" s="24" t="s">
        <v>70</v>
      </c>
      <c r="G44" s="93" t="s">
        <v>34</v>
      </c>
      <c r="H44" s="93"/>
    </row>
  </sheetData>
  <mergeCells count="11">
    <mergeCell ref="G44:H44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rintOptions horizontalCentered="1"/>
  <pageMargins left="0.33" right="1.04" top="0.62" bottom="0.27" header="0.3" footer="0.3"/>
  <pageSetup paperSize="5" scale="7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773970"/>
  </sheetPr>
  <dimension ref="A1:I38"/>
  <sheetViews>
    <sheetView topLeftCell="A13" workbookViewId="0">
      <selection activeCell="A21" sqref="A21:D31"/>
    </sheetView>
  </sheetViews>
  <sheetFormatPr defaultRowHeight="15"/>
  <cols>
    <col min="1" max="1" width="23.42578125" customWidth="1"/>
    <col min="2" max="2" width="14.85546875" customWidth="1"/>
    <col min="3" max="3" width="16.85546875" customWidth="1"/>
    <col min="4" max="4" width="13.28515625" customWidth="1"/>
    <col min="5" max="5" width="11.140625" style="22" customWidth="1"/>
    <col min="6" max="6" width="17.5703125" style="22" customWidth="1"/>
    <col min="7" max="7" width="15.7109375" style="14" customWidth="1"/>
    <col min="8" max="8" width="12" customWidth="1"/>
    <col min="9" max="9" width="23.42578125" customWidth="1"/>
  </cols>
  <sheetData>
    <row r="1" spans="1:9" s="1" customFormat="1" ht="15.75">
      <c r="A1" s="3" t="s">
        <v>11</v>
      </c>
      <c r="E1" s="18"/>
      <c r="F1" s="18"/>
      <c r="G1" s="13"/>
    </row>
    <row r="2" spans="1:9" s="1" customFormat="1" ht="10.5" customHeight="1">
      <c r="E2" s="18"/>
      <c r="F2" s="18"/>
      <c r="G2" s="13"/>
    </row>
    <row r="3" spans="1:9" s="1" customFormat="1" ht="15.75">
      <c r="A3" s="94" t="s">
        <v>10</v>
      </c>
      <c r="B3" s="94"/>
      <c r="C3" s="94"/>
      <c r="D3" s="94"/>
      <c r="E3" s="94"/>
      <c r="F3" s="94"/>
      <c r="G3" s="94"/>
      <c r="H3" s="94"/>
      <c r="I3" s="94"/>
    </row>
    <row r="4" spans="1:9" s="1" customFormat="1" ht="15.75">
      <c r="A4" s="94" t="s">
        <v>82</v>
      </c>
      <c r="B4" s="94"/>
      <c r="C4" s="94"/>
      <c r="D4" s="94"/>
      <c r="E4" s="94"/>
      <c r="F4" s="94"/>
      <c r="G4" s="94"/>
      <c r="H4" s="94"/>
      <c r="I4" s="94"/>
    </row>
    <row r="5" spans="1:9" s="1" customFormat="1" ht="10.5" customHeight="1">
      <c r="A5" s="2"/>
      <c r="B5" s="2"/>
      <c r="C5" s="2"/>
      <c r="D5" s="2"/>
      <c r="E5" s="19"/>
      <c r="F5" s="19"/>
      <c r="G5" s="14"/>
      <c r="H5" s="2"/>
      <c r="I5" s="2"/>
    </row>
    <row r="6" spans="1:9" s="1" customFormat="1" ht="15.75">
      <c r="A6" s="2" t="s">
        <v>29</v>
      </c>
      <c r="B6" s="2"/>
      <c r="C6" s="2"/>
      <c r="D6" s="2"/>
      <c r="E6" s="19"/>
      <c r="F6" s="19"/>
      <c r="G6" s="14"/>
      <c r="H6" s="2"/>
      <c r="I6" s="2"/>
    </row>
    <row r="7" spans="1:9" s="1" customFormat="1" ht="16.5" customHeight="1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8" t="s">
        <v>5</v>
      </c>
      <c r="G7" s="99"/>
      <c r="H7" s="100" t="s">
        <v>8</v>
      </c>
      <c r="I7" s="100" t="s">
        <v>9</v>
      </c>
    </row>
    <row r="8" spans="1:9" s="1" customFormat="1" ht="26.25" customHeight="1">
      <c r="A8" s="95"/>
      <c r="B8" s="97"/>
      <c r="C8" s="97"/>
      <c r="D8" s="96"/>
      <c r="E8" s="96"/>
      <c r="F8" s="61" t="s">
        <v>6</v>
      </c>
      <c r="G8" s="15" t="s">
        <v>7</v>
      </c>
      <c r="H8" s="97"/>
      <c r="I8" s="97"/>
    </row>
    <row r="9" spans="1:9" s="1" customFormat="1" ht="15.75">
      <c r="A9" s="8" t="s">
        <v>54</v>
      </c>
      <c r="B9" s="4" t="s">
        <v>19</v>
      </c>
      <c r="C9" s="11">
        <v>1000000</v>
      </c>
      <c r="D9" s="51" t="s">
        <v>55</v>
      </c>
      <c r="E9" s="21" t="s">
        <v>17</v>
      </c>
      <c r="F9" s="4" t="s">
        <v>36</v>
      </c>
      <c r="G9" s="11"/>
      <c r="H9" s="4"/>
      <c r="I9" s="4" t="s">
        <v>36</v>
      </c>
    </row>
    <row r="10" spans="1:9" s="1" customFormat="1" ht="15.75">
      <c r="A10" s="8"/>
      <c r="B10" s="4"/>
      <c r="C10" s="11"/>
      <c r="D10" s="51"/>
      <c r="E10" s="21"/>
      <c r="F10" s="21"/>
      <c r="G10" s="11"/>
      <c r="H10" s="4"/>
      <c r="I10" s="54"/>
    </row>
    <row r="11" spans="1:9" s="1" customFormat="1" ht="15.75">
      <c r="A11" s="8"/>
      <c r="B11" s="4"/>
      <c r="C11" s="11"/>
      <c r="D11" s="51"/>
      <c r="E11" s="21"/>
      <c r="F11" s="21"/>
      <c r="G11" s="11"/>
      <c r="H11" s="4"/>
      <c r="I11" s="54"/>
    </row>
    <row r="12" spans="1:9" s="1" customFormat="1" ht="15.75">
      <c r="A12" s="8" t="s">
        <v>52</v>
      </c>
      <c r="B12" s="4" t="s">
        <v>19</v>
      </c>
      <c r="C12" s="11">
        <v>500000</v>
      </c>
      <c r="D12" s="52" t="s">
        <v>61</v>
      </c>
      <c r="E12" s="21" t="s">
        <v>17</v>
      </c>
      <c r="F12" s="4" t="s">
        <v>36</v>
      </c>
      <c r="G12" s="11"/>
      <c r="H12" s="4"/>
      <c r="I12" s="4" t="s">
        <v>36</v>
      </c>
    </row>
    <row r="13" spans="1:9" s="1" customFormat="1" ht="15.75">
      <c r="A13" s="8"/>
      <c r="B13" s="4"/>
      <c r="C13" s="11"/>
      <c r="D13" s="51"/>
      <c r="E13" s="21"/>
      <c r="F13" s="21"/>
      <c r="G13" s="11"/>
      <c r="H13" s="4"/>
      <c r="I13" s="54"/>
    </row>
    <row r="14" spans="1:9" s="1" customFormat="1" ht="15.75">
      <c r="A14" s="8" t="s">
        <v>76</v>
      </c>
      <c r="B14" s="4" t="s">
        <v>19</v>
      </c>
      <c r="C14" s="11">
        <v>1700000</v>
      </c>
      <c r="D14" s="60" t="s">
        <v>73</v>
      </c>
      <c r="E14" s="59" t="s">
        <v>17</v>
      </c>
      <c r="F14" s="21" t="s">
        <v>21</v>
      </c>
      <c r="G14" s="11"/>
      <c r="H14" s="4"/>
      <c r="I14" s="65" t="s">
        <v>95</v>
      </c>
    </row>
    <row r="15" spans="1:9" s="1" customFormat="1" ht="15.75">
      <c r="A15" s="8" t="s">
        <v>74</v>
      </c>
      <c r="B15" s="4"/>
      <c r="C15" s="11"/>
      <c r="D15" s="51"/>
      <c r="E15" s="21"/>
      <c r="F15" s="21" t="s">
        <v>22</v>
      </c>
      <c r="G15" s="11"/>
      <c r="H15" s="4"/>
      <c r="I15" s="54"/>
    </row>
    <row r="16" spans="1:9" s="1" customFormat="1" ht="15.75">
      <c r="A16" s="8" t="s">
        <v>75</v>
      </c>
      <c r="B16" s="4"/>
      <c r="C16" s="11"/>
      <c r="D16" s="52"/>
      <c r="E16" s="21"/>
      <c r="F16" s="20"/>
      <c r="G16" s="11"/>
      <c r="H16" s="4"/>
      <c r="I16" s="7"/>
    </row>
    <row r="17" spans="1:9" s="1" customFormat="1" ht="15.75">
      <c r="A17" s="8"/>
      <c r="B17" s="4"/>
      <c r="C17" s="11"/>
      <c r="D17" s="52"/>
      <c r="E17" s="21"/>
      <c r="F17" s="20"/>
      <c r="G17" s="11" t="s">
        <v>104</v>
      </c>
      <c r="H17" s="4"/>
      <c r="I17" s="7"/>
    </row>
    <row r="18" spans="1:9" s="1" customFormat="1" ht="15.75">
      <c r="A18" s="8" t="s">
        <v>77</v>
      </c>
      <c r="B18" s="4" t="s">
        <v>19</v>
      </c>
      <c r="C18" s="11">
        <v>1550000</v>
      </c>
      <c r="D18" s="59" t="s">
        <v>78</v>
      </c>
      <c r="E18" s="59" t="s">
        <v>17</v>
      </c>
      <c r="F18" s="21" t="s">
        <v>21</v>
      </c>
      <c r="G18" s="11" t="s">
        <v>84</v>
      </c>
      <c r="H18" s="4"/>
      <c r="I18" s="65" t="s">
        <v>95</v>
      </c>
    </row>
    <row r="19" spans="1:9" s="1" customFormat="1" ht="15.75">
      <c r="A19" s="8"/>
      <c r="B19" s="4"/>
      <c r="C19" s="11"/>
      <c r="D19" s="59"/>
      <c r="E19" s="59"/>
      <c r="F19" s="21" t="s">
        <v>22</v>
      </c>
      <c r="G19" s="11"/>
      <c r="H19" s="4"/>
      <c r="I19" s="54"/>
    </row>
    <row r="20" spans="1:9" s="1" customFormat="1" ht="15.75">
      <c r="A20" s="8"/>
      <c r="B20" s="4"/>
      <c r="C20" s="11"/>
      <c r="D20" s="59"/>
      <c r="E20" s="59"/>
      <c r="F20" s="21"/>
      <c r="G20" s="11"/>
      <c r="H20" s="4"/>
      <c r="I20" s="54"/>
    </row>
    <row r="21" spans="1:9" s="1" customFormat="1" ht="15.75">
      <c r="A21" s="8" t="s">
        <v>79</v>
      </c>
      <c r="B21" s="4" t="s">
        <v>19</v>
      </c>
      <c r="C21" s="11">
        <v>3001400</v>
      </c>
      <c r="D21" s="62" t="s">
        <v>81</v>
      </c>
      <c r="E21" s="59" t="s">
        <v>17</v>
      </c>
      <c r="F21" s="59" t="s">
        <v>94</v>
      </c>
      <c r="G21" s="11"/>
      <c r="H21" s="4"/>
      <c r="I21" s="65" t="s">
        <v>95</v>
      </c>
    </row>
    <row r="22" spans="1:9" s="1" customFormat="1" ht="15.75">
      <c r="A22" s="8" t="s">
        <v>80</v>
      </c>
      <c r="B22" s="4"/>
      <c r="C22" s="11"/>
      <c r="D22" s="59"/>
      <c r="E22" s="59"/>
      <c r="F22" s="59" t="s">
        <v>93</v>
      </c>
      <c r="G22" s="11"/>
      <c r="H22" s="4"/>
      <c r="I22" s="54"/>
    </row>
    <row r="23" spans="1:9" s="1" customFormat="1" ht="15.75">
      <c r="A23" s="8"/>
      <c r="B23" s="4"/>
      <c r="C23" s="11"/>
      <c r="D23" s="59"/>
      <c r="E23" s="59"/>
      <c r="F23" s="21"/>
      <c r="G23" s="11"/>
      <c r="H23" s="4"/>
      <c r="I23" s="54"/>
    </row>
    <row r="24" spans="1:9" s="1" customFormat="1" ht="15.75">
      <c r="A24" s="8"/>
      <c r="B24" s="4"/>
      <c r="C24" s="11"/>
      <c r="D24" s="51"/>
      <c r="E24" s="21"/>
      <c r="F24" s="21"/>
      <c r="G24" s="11"/>
      <c r="H24" s="4"/>
      <c r="I24" s="54"/>
    </row>
    <row r="25" spans="1:9" s="1" customFormat="1" ht="15.75">
      <c r="A25" s="8" t="s">
        <v>90</v>
      </c>
      <c r="B25" s="4" t="s">
        <v>19</v>
      </c>
      <c r="C25" s="11">
        <v>5900000</v>
      </c>
      <c r="D25" s="62" t="s">
        <v>83</v>
      </c>
      <c r="E25" s="21"/>
      <c r="F25" s="59" t="s">
        <v>91</v>
      </c>
      <c r="G25" s="11"/>
      <c r="H25" s="4"/>
      <c r="I25" s="65" t="s">
        <v>91</v>
      </c>
    </row>
    <row r="26" spans="1:9" s="1" customFormat="1" ht="15.75">
      <c r="A26" s="8"/>
      <c r="B26" s="4"/>
      <c r="C26" s="11"/>
      <c r="D26" s="59"/>
      <c r="E26" s="59"/>
      <c r="F26" s="59" t="s">
        <v>92</v>
      </c>
      <c r="G26" s="11"/>
      <c r="H26" s="4"/>
      <c r="I26" s="65" t="s">
        <v>93</v>
      </c>
    </row>
    <row r="27" spans="1:9" s="1" customFormat="1" ht="15.75">
      <c r="A27" s="8"/>
      <c r="B27" s="4"/>
      <c r="C27" s="11"/>
      <c r="D27" s="59"/>
      <c r="E27" s="59"/>
      <c r="F27" s="21"/>
      <c r="G27" s="11"/>
      <c r="H27" s="4"/>
      <c r="I27" s="54"/>
    </row>
    <row r="28" spans="1:9" s="1" customFormat="1" ht="15.75">
      <c r="A28" s="8" t="s">
        <v>85</v>
      </c>
      <c r="B28" s="4" t="s">
        <v>19</v>
      </c>
      <c r="C28" s="11">
        <v>550000</v>
      </c>
      <c r="D28" s="52" t="s">
        <v>102</v>
      </c>
      <c r="E28" s="59"/>
      <c r="F28" s="21"/>
      <c r="G28" s="11"/>
      <c r="H28" s="4"/>
      <c r="I28" s="54"/>
    </row>
    <row r="29" spans="1:9" s="1" customFormat="1" ht="15.75">
      <c r="A29" s="8"/>
      <c r="B29" s="4"/>
      <c r="C29" s="11"/>
      <c r="D29" s="59"/>
      <c r="E29" s="59"/>
      <c r="F29" s="21"/>
      <c r="G29" s="11"/>
      <c r="H29" s="4"/>
      <c r="I29" s="54"/>
    </row>
    <row r="30" spans="1:9" s="1" customFormat="1" ht="15.75">
      <c r="A30" s="8" t="s">
        <v>89</v>
      </c>
      <c r="B30" s="4" t="s">
        <v>19</v>
      </c>
      <c r="C30" s="11">
        <v>2500000</v>
      </c>
      <c r="D30" s="62" t="s">
        <v>103</v>
      </c>
      <c r="E30" s="59"/>
      <c r="F30" s="21"/>
      <c r="G30" s="11"/>
      <c r="H30" s="4"/>
      <c r="I30" s="54"/>
    </row>
    <row r="31" spans="1:9" s="1" customFormat="1" ht="15.75">
      <c r="A31" s="8"/>
      <c r="B31" s="4"/>
      <c r="C31" s="11"/>
      <c r="D31" s="52"/>
      <c r="E31" s="21"/>
      <c r="F31" s="21"/>
      <c r="G31" s="11"/>
      <c r="H31" s="4"/>
      <c r="I31" s="54"/>
    </row>
    <row r="32" spans="1:9" ht="10.5" customHeight="1">
      <c r="A32" s="109"/>
      <c r="B32" s="109"/>
      <c r="C32" s="109"/>
      <c r="D32" s="109"/>
      <c r="E32" s="109"/>
      <c r="F32" s="19"/>
      <c r="H32" s="2"/>
      <c r="I32" s="2"/>
    </row>
    <row r="33" spans="1:9">
      <c r="A33" s="2" t="s">
        <v>23</v>
      </c>
      <c r="B33" s="2"/>
      <c r="C33" s="2"/>
      <c r="D33" s="2"/>
      <c r="E33" s="19"/>
      <c r="F33" s="22" t="s">
        <v>59</v>
      </c>
      <c r="H33" s="2"/>
      <c r="I33" s="2"/>
    </row>
    <row r="34" spans="1:9">
      <c r="A34" s="2" t="s">
        <v>24</v>
      </c>
      <c r="B34" s="2"/>
      <c r="C34" s="2"/>
      <c r="D34" s="2"/>
      <c r="E34" s="19"/>
      <c r="F34" s="19"/>
      <c r="G34" s="16"/>
      <c r="H34" s="5"/>
      <c r="I34" s="2"/>
    </row>
    <row r="35" spans="1:9">
      <c r="A35" s="5" t="s">
        <v>25</v>
      </c>
      <c r="B35" s="5"/>
      <c r="C35" s="2"/>
      <c r="D35" s="2"/>
      <c r="E35" s="19"/>
      <c r="F35" s="19"/>
      <c r="I35" s="2"/>
    </row>
    <row r="36" spans="1:9">
      <c r="A36" s="2"/>
      <c r="B36" s="2"/>
      <c r="C36" s="2"/>
      <c r="D36" s="2"/>
      <c r="E36" s="19"/>
      <c r="F36" s="19"/>
      <c r="I36" s="2"/>
    </row>
    <row r="37" spans="1:9">
      <c r="A37" s="26" t="s">
        <v>69</v>
      </c>
      <c r="G37" s="56" t="s">
        <v>68</v>
      </c>
      <c r="H37" s="56"/>
    </row>
    <row r="38" spans="1:9">
      <c r="A38" s="24" t="s">
        <v>70</v>
      </c>
      <c r="G38" s="93" t="s">
        <v>34</v>
      </c>
      <c r="H38" s="93"/>
    </row>
  </sheetData>
  <mergeCells count="12">
    <mergeCell ref="A32:E32"/>
    <mergeCell ref="G38:H38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rintOptions horizontalCentered="1"/>
  <pageMargins left="0.33" right="1.04" top="0.62" bottom="0.27" header="0.3" footer="0.3"/>
  <pageSetup paperSize="5" scale="93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773970"/>
  </sheetPr>
  <dimension ref="A1:I39"/>
  <sheetViews>
    <sheetView topLeftCell="A13" workbookViewId="0">
      <selection activeCell="A27" sqref="A27:D32"/>
    </sheetView>
  </sheetViews>
  <sheetFormatPr defaultRowHeight="15"/>
  <cols>
    <col min="1" max="1" width="23.42578125" customWidth="1"/>
    <col min="2" max="2" width="14.85546875" customWidth="1"/>
    <col min="3" max="3" width="16.85546875" customWidth="1"/>
    <col min="4" max="4" width="13.28515625" customWidth="1"/>
    <col min="5" max="5" width="12.42578125" style="22" customWidth="1"/>
    <col min="6" max="6" width="14" style="22" customWidth="1"/>
    <col min="7" max="7" width="15.7109375" style="14" customWidth="1"/>
    <col min="8" max="8" width="12" customWidth="1"/>
    <col min="9" max="9" width="23.42578125" customWidth="1"/>
  </cols>
  <sheetData>
    <row r="1" spans="1:9" s="1" customFormat="1" ht="15.75">
      <c r="A1" s="3" t="s">
        <v>11</v>
      </c>
      <c r="E1" s="18"/>
      <c r="F1" s="18"/>
      <c r="G1" s="13"/>
    </row>
    <row r="2" spans="1:9" s="1" customFormat="1" ht="10.5" customHeight="1">
      <c r="E2" s="18"/>
      <c r="F2" s="18"/>
      <c r="G2" s="13"/>
    </row>
    <row r="3" spans="1:9" s="1" customFormat="1" ht="15.75">
      <c r="A3" s="94" t="s">
        <v>10</v>
      </c>
      <c r="B3" s="94"/>
      <c r="C3" s="94"/>
      <c r="D3" s="94"/>
      <c r="E3" s="94"/>
      <c r="F3" s="94"/>
      <c r="G3" s="94"/>
      <c r="H3" s="94"/>
      <c r="I3" s="94"/>
    </row>
    <row r="4" spans="1:9" s="1" customFormat="1" ht="15.75">
      <c r="A4" s="94" t="s">
        <v>71</v>
      </c>
      <c r="B4" s="94"/>
      <c r="C4" s="94"/>
      <c r="D4" s="94"/>
      <c r="E4" s="94"/>
      <c r="F4" s="94"/>
      <c r="G4" s="94"/>
      <c r="H4" s="94"/>
      <c r="I4" s="94"/>
    </row>
    <row r="5" spans="1:9" s="1" customFormat="1" ht="10.5" customHeight="1">
      <c r="A5" s="2"/>
      <c r="B5" s="2"/>
      <c r="C5" s="2"/>
      <c r="D5" s="2"/>
      <c r="E5" s="19"/>
      <c r="F5" s="19"/>
      <c r="G5" s="14"/>
      <c r="H5" s="2"/>
      <c r="I5" s="2"/>
    </row>
    <row r="6" spans="1:9" s="1" customFormat="1" ht="15.75">
      <c r="A6" s="2" t="s">
        <v>29</v>
      </c>
      <c r="B6" s="2"/>
      <c r="C6" s="2"/>
      <c r="D6" s="2"/>
      <c r="E6" s="19"/>
      <c r="F6" s="19"/>
      <c r="G6" s="14"/>
      <c r="H6" s="2"/>
      <c r="I6" s="2"/>
    </row>
    <row r="7" spans="1:9" s="1" customFormat="1" ht="16.5" customHeight="1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8" t="s">
        <v>5</v>
      </c>
      <c r="G7" s="99"/>
      <c r="H7" s="100" t="s">
        <v>8</v>
      </c>
      <c r="I7" s="100" t="s">
        <v>9</v>
      </c>
    </row>
    <row r="8" spans="1:9" s="1" customFormat="1" ht="26.25" customHeight="1">
      <c r="A8" s="95"/>
      <c r="B8" s="97"/>
      <c r="C8" s="97"/>
      <c r="D8" s="96"/>
      <c r="E8" s="96"/>
      <c r="F8" s="57" t="s">
        <v>6</v>
      </c>
      <c r="G8" s="15" t="s">
        <v>7</v>
      </c>
      <c r="H8" s="97"/>
      <c r="I8" s="97"/>
    </row>
    <row r="9" spans="1:9" s="1" customFormat="1" ht="15.75">
      <c r="A9" s="7" t="s">
        <v>13</v>
      </c>
      <c r="B9" s="4" t="s">
        <v>19</v>
      </c>
      <c r="C9" s="10">
        <f>101892+12955+120520+28980+11970+57847</f>
        <v>334164</v>
      </c>
      <c r="D9" s="17" t="s">
        <v>42</v>
      </c>
      <c r="E9" s="21" t="s">
        <v>17</v>
      </c>
      <c r="F9" s="58">
        <v>0.36499999999999999</v>
      </c>
      <c r="G9" s="23">
        <v>121378</v>
      </c>
      <c r="H9" s="4"/>
      <c r="I9" s="4" t="s">
        <v>27</v>
      </c>
    </row>
    <row r="10" spans="1:9" s="1" customFormat="1" ht="15.75">
      <c r="A10" s="7" t="s">
        <v>40</v>
      </c>
      <c r="B10" s="4"/>
      <c r="C10" s="4"/>
      <c r="D10" s="4"/>
      <c r="E10" s="21"/>
      <c r="F10" s="21"/>
      <c r="G10" s="11"/>
      <c r="H10" s="4"/>
      <c r="I10" s="4"/>
    </row>
    <row r="11" spans="1:9" s="1" customFormat="1" ht="15.75">
      <c r="A11" s="7" t="s">
        <v>41</v>
      </c>
      <c r="B11" s="4"/>
      <c r="C11" s="4"/>
      <c r="D11" s="4"/>
      <c r="E11" s="21"/>
      <c r="F11" s="21"/>
      <c r="G11" s="11"/>
      <c r="H11" s="4"/>
      <c r="I11" s="4"/>
    </row>
    <row r="12" spans="1:9" s="1" customFormat="1" ht="15.75">
      <c r="A12" s="4"/>
      <c r="B12" s="4"/>
      <c r="C12" s="4"/>
      <c r="D12" s="4"/>
      <c r="E12" s="21"/>
      <c r="F12" s="21"/>
      <c r="G12" s="11"/>
      <c r="H12" s="4"/>
      <c r="I12" s="4"/>
    </row>
    <row r="13" spans="1:9" s="1" customFormat="1" ht="15.75">
      <c r="A13" s="7" t="s">
        <v>13</v>
      </c>
      <c r="B13" s="4" t="s">
        <v>19</v>
      </c>
      <c r="C13" s="10">
        <f>91434+28155+270380+67620+27930+31605</f>
        <v>517124</v>
      </c>
      <c r="D13" s="17" t="s">
        <v>42</v>
      </c>
      <c r="E13" s="21" t="s">
        <v>17</v>
      </c>
      <c r="F13" s="20">
        <v>0.11</v>
      </c>
      <c r="G13" s="10">
        <f>23991.55+10297.25+2158+22493.85</f>
        <v>58940.65</v>
      </c>
      <c r="H13" s="4"/>
      <c r="I13" s="4" t="s">
        <v>27</v>
      </c>
    </row>
    <row r="14" spans="1:9" s="1" customFormat="1" ht="15.75">
      <c r="A14" s="7" t="s">
        <v>43</v>
      </c>
      <c r="B14" s="4"/>
      <c r="C14" s="4"/>
      <c r="D14" s="4"/>
      <c r="E14" s="21"/>
      <c r="F14" s="21"/>
      <c r="G14" s="11"/>
      <c r="H14" s="4"/>
      <c r="I14" s="4"/>
    </row>
    <row r="15" spans="1:9" s="1" customFormat="1" ht="15.75">
      <c r="A15" s="4" t="s">
        <v>44</v>
      </c>
      <c r="B15" s="4"/>
      <c r="C15" s="4"/>
      <c r="D15" s="4"/>
      <c r="E15" s="21"/>
      <c r="F15" s="21"/>
      <c r="G15" s="11"/>
      <c r="H15" s="4"/>
      <c r="I15" s="4"/>
    </row>
    <row r="16" spans="1:9" s="1" customFormat="1" ht="15.75">
      <c r="A16" s="4"/>
      <c r="B16" s="4"/>
      <c r="C16" s="4"/>
      <c r="D16" s="4"/>
      <c r="E16" s="21"/>
      <c r="F16" s="21"/>
      <c r="G16" s="11"/>
      <c r="H16" s="4"/>
      <c r="I16" s="4"/>
    </row>
    <row r="17" spans="1:9" s="1" customFormat="1" ht="15.75">
      <c r="A17" s="8" t="s">
        <v>47</v>
      </c>
      <c r="B17" s="4" t="s">
        <v>19</v>
      </c>
      <c r="C17" s="11">
        <v>4939200</v>
      </c>
      <c r="D17" s="59" t="s">
        <v>72</v>
      </c>
      <c r="E17" s="21" t="s">
        <v>17</v>
      </c>
      <c r="F17" s="21" t="s">
        <v>21</v>
      </c>
      <c r="G17" s="11"/>
      <c r="H17" s="4"/>
      <c r="I17" s="54" t="s">
        <v>58</v>
      </c>
    </row>
    <row r="18" spans="1:9" s="1" customFormat="1" ht="15.75">
      <c r="A18" s="8" t="s">
        <v>48</v>
      </c>
      <c r="B18" s="4"/>
      <c r="C18" s="11"/>
      <c r="D18" s="21"/>
      <c r="E18" s="21"/>
      <c r="F18" s="21" t="s">
        <v>22</v>
      </c>
      <c r="G18" s="11"/>
      <c r="H18" s="4"/>
      <c r="I18" s="4"/>
    </row>
    <row r="19" spans="1:9" s="1" customFormat="1" ht="15.75">
      <c r="A19" s="8"/>
      <c r="B19" s="4"/>
      <c r="C19" s="11"/>
      <c r="D19" s="21"/>
      <c r="E19" s="21"/>
      <c r="F19" s="20"/>
      <c r="G19" s="11"/>
      <c r="H19" s="4"/>
      <c r="I19" s="4"/>
    </row>
    <row r="20" spans="1:9" s="1" customFormat="1" ht="15.75">
      <c r="A20" s="7" t="s">
        <v>13</v>
      </c>
      <c r="B20" s="4" t="s">
        <v>19</v>
      </c>
      <c r="C20" s="11">
        <f>1009450+1148451.5+479862</f>
        <v>2637763.5</v>
      </c>
      <c r="D20" s="21" t="s">
        <v>51</v>
      </c>
      <c r="E20" s="21" t="s">
        <v>17</v>
      </c>
      <c r="F20" s="20">
        <v>0.19</v>
      </c>
      <c r="G20" s="11">
        <f>100945+99750+146200+52500+100944.58</f>
        <v>500339.58</v>
      </c>
      <c r="H20" s="4"/>
      <c r="I20" s="4" t="s">
        <v>27</v>
      </c>
    </row>
    <row r="21" spans="1:9" s="1" customFormat="1" ht="15.75">
      <c r="A21" s="7" t="s">
        <v>50</v>
      </c>
      <c r="B21" s="4"/>
      <c r="C21" s="11"/>
      <c r="D21" s="21"/>
      <c r="E21" s="21"/>
      <c r="F21" s="20"/>
      <c r="G21" s="11"/>
      <c r="H21" s="4"/>
      <c r="I21" s="4"/>
    </row>
    <row r="22" spans="1:9" s="1" customFormat="1" ht="15.75">
      <c r="A22" s="8"/>
      <c r="B22" s="4"/>
      <c r="C22" s="11"/>
      <c r="D22" s="21"/>
      <c r="E22" s="21"/>
      <c r="F22" s="20"/>
      <c r="G22" s="11"/>
      <c r="H22" s="4"/>
      <c r="I22" s="4"/>
    </row>
    <row r="23" spans="1:9" s="1" customFormat="1" ht="15.75">
      <c r="A23" s="8" t="s">
        <v>54</v>
      </c>
      <c r="B23" s="4" t="s">
        <v>19</v>
      </c>
      <c r="C23" s="79">
        <v>1000000</v>
      </c>
      <c r="D23" s="51" t="s">
        <v>55</v>
      </c>
      <c r="E23" s="21" t="s">
        <v>17</v>
      </c>
      <c r="F23" s="21" t="s">
        <v>21</v>
      </c>
      <c r="G23" s="11"/>
      <c r="H23" s="4"/>
      <c r="I23" s="54" t="s">
        <v>58</v>
      </c>
    </row>
    <row r="24" spans="1:9" s="1" customFormat="1" ht="15.75">
      <c r="A24" s="8"/>
      <c r="B24" s="4"/>
      <c r="C24" s="79"/>
      <c r="D24" s="51"/>
      <c r="E24" s="21"/>
      <c r="F24" s="21" t="s">
        <v>22</v>
      </c>
      <c r="G24" s="11"/>
      <c r="H24" s="4"/>
      <c r="I24" s="54"/>
    </row>
    <row r="25" spans="1:9" s="1" customFormat="1" ht="15.75">
      <c r="A25" s="8" t="s">
        <v>52</v>
      </c>
      <c r="B25" s="4" t="s">
        <v>19</v>
      </c>
      <c r="C25" s="79">
        <v>500000</v>
      </c>
      <c r="D25" s="52" t="s">
        <v>61</v>
      </c>
      <c r="E25" s="21" t="s">
        <v>17</v>
      </c>
      <c r="F25" s="21" t="s">
        <v>21</v>
      </c>
      <c r="G25" s="11"/>
      <c r="H25" s="4"/>
      <c r="I25" s="54" t="s">
        <v>58</v>
      </c>
    </row>
    <row r="26" spans="1:9" s="1" customFormat="1" ht="15.75">
      <c r="A26" s="8"/>
      <c r="B26" s="4"/>
      <c r="C26" s="79"/>
      <c r="D26" s="51"/>
      <c r="E26" s="21"/>
      <c r="F26" s="21" t="s">
        <v>22</v>
      </c>
      <c r="G26" s="11"/>
      <c r="H26" s="4"/>
      <c r="I26" s="54"/>
    </row>
    <row r="27" spans="1:9" s="1" customFormat="1" ht="15.75">
      <c r="A27" s="8" t="s">
        <v>76</v>
      </c>
      <c r="B27" s="4" t="s">
        <v>19</v>
      </c>
      <c r="C27" s="79">
        <v>1700000</v>
      </c>
      <c r="D27" s="60" t="s">
        <v>73</v>
      </c>
      <c r="E27" s="59" t="s">
        <v>17</v>
      </c>
      <c r="F27" s="21" t="s">
        <v>21</v>
      </c>
      <c r="G27" s="11"/>
      <c r="H27" s="4"/>
      <c r="I27" s="54" t="s">
        <v>58</v>
      </c>
    </row>
    <row r="28" spans="1:9" s="1" customFormat="1" ht="15.75">
      <c r="A28" s="8" t="s">
        <v>74</v>
      </c>
      <c r="B28" s="4"/>
      <c r="C28" s="79"/>
      <c r="D28" s="51"/>
      <c r="E28" s="21"/>
      <c r="F28" s="21" t="s">
        <v>22</v>
      </c>
      <c r="G28" s="11"/>
      <c r="H28" s="4"/>
      <c r="I28" s="54"/>
    </row>
    <row r="29" spans="1:9" s="1" customFormat="1" ht="15.75">
      <c r="A29" s="8" t="s">
        <v>75</v>
      </c>
      <c r="B29" s="4"/>
      <c r="C29" s="79"/>
      <c r="D29" s="52"/>
      <c r="E29" s="21"/>
      <c r="F29" s="20"/>
      <c r="G29" s="11"/>
      <c r="H29" s="4"/>
      <c r="I29" s="7"/>
    </row>
    <row r="30" spans="1:9" s="1" customFormat="1" ht="15.75">
      <c r="A30" s="8"/>
      <c r="B30" s="4"/>
      <c r="C30" s="79"/>
      <c r="D30" s="52"/>
      <c r="E30" s="21"/>
      <c r="F30" s="20"/>
      <c r="G30" s="11"/>
      <c r="H30" s="4"/>
      <c r="I30" s="7"/>
    </row>
    <row r="31" spans="1:9" s="1" customFormat="1" ht="15.75">
      <c r="A31" s="8" t="s">
        <v>77</v>
      </c>
      <c r="B31" s="4" t="s">
        <v>19</v>
      </c>
      <c r="C31" s="79">
        <v>1550000</v>
      </c>
      <c r="D31" s="59" t="s">
        <v>78</v>
      </c>
      <c r="E31" s="59" t="s">
        <v>17</v>
      </c>
      <c r="F31" s="21" t="s">
        <v>21</v>
      </c>
      <c r="G31" s="11"/>
      <c r="H31" s="4"/>
      <c r="I31" s="54" t="s">
        <v>58</v>
      </c>
    </row>
    <row r="32" spans="1:9" s="1" customFormat="1" ht="15.75">
      <c r="A32" s="8"/>
      <c r="B32" s="4"/>
      <c r="C32" s="11"/>
      <c r="D32" s="52"/>
      <c r="E32" s="21"/>
      <c r="F32" s="21" t="s">
        <v>22</v>
      </c>
      <c r="G32" s="11"/>
      <c r="H32" s="4"/>
      <c r="I32" s="54"/>
    </row>
    <row r="33" spans="1:9" ht="10.5" customHeight="1">
      <c r="A33" s="109"/>
      <c r="B33" s="109"/>
      <c r="C33" s="109"/>
      <c r="D33" s="109"/>
      <c r="E33" s="109"/>
      <c r="F33" s="19"/>
      <c r="H33" s="2"/>
      <c r="I33" s="2"/>
    </row>
    <row r="34" spans="1:9">
      <c r="A34" s="2" t="s">
        <v>23</v>
      </c>
      <c r="B34" s="2"/>
      <c r="C34" s="2"/>
      <c r="D34" s="2"/>
      <c r="E34" s="19"/>
      <c r="F34" s="19"/>
      <c r="H34" s="2"/>
      <c r="I34" s="2"/>
    </row>
    <row r="35" spans="1:9">
      <c r="A35" s="2" t="s">
        <v>24</v>
      </c>
      <c r="B35" s="2"/>
      <c r="C35" s="2"/>
      <c r="D35" s="2"/>
      <c r="E35" s="19"/>
      <c r="F35" s="19"/>
      <c r="G35" s="16"/>
      <c r="H35" s="5"/>
      <c r="I35" s="2"/>
    </row>
    <row r="36" spans="1:9">
      <c r="A36" s="5" t="s">
        <v>25</v>
      </c>
      <c r="B36" s="5"/>
      <c r="C36" s="2"/>
      <c r="D36" s="2"/>
      <c r="E36" s="19"/>
      <c r="F36" s="19"/>
      <c r="I36" s="2"/>
    </row>
    <row r="37" spans="1:9">
      <c r="A37" s="2"/>
      <c r="B37" s="2"/>
      <c r="C37" s="2"/>
      <c r="D37" s="2"/>
      <c r="E37" s="19"/>
      <c r="F37" s="19"/>
      <c r="I37" s="2"/>
    </row>
    <row r="38" spans="1:9">
      <c r="A38" s="26" t="s">
        <v>69</v>
      </c>
      <c r="G38" s="56" t="s">
        <v>68</v>
      </c>
      <c r="H38" s="56"/>
    </row>
    <row r="39" spans="1:9">
      <c r="A39" s="24" t="s">
        <v>70</v>
      </c>
      <c r="G39" s="93" t="s">
        <v>34</v>
      </c>
      <c r="H39" s="93"/>
    </row>
  </sheetData>
  <mergeCells count="12">
    <mergeCell ref="A33:E33"/>
    <mergeCell ref="G39:H39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rintOptions horizontalCentered="1"/>
  <pageMargins left="0.33" right="1.04" top="0.62" bottom="0.27" header="0.3" footer="0.3"/>
  <pageSetup paperSize="5" scale="9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773970"/>
  </sheetPr>
  <dimension ref="A1:I38"/>
  <sheetViews>
    <sheetView topLeftCell="A10" workbookViewId="0">
      <selection activeCell="C31" sqref="C31"/>
    </sheetView>
  </sheetViews>
  <sheetFormatPr defaultRowHeight="15"/>
  <cols>
    <col min="1" max="1" width="21.28515625" customWidth="1"/>
    <col min="2" max="2" width="14.85546875" customWidth="1"/>
    <col min="3" max="3" width="16.85546875" customWidth="1"/>
    <col min="4" max="4" width="13.28515625" customWidth="1"/>
    <col min="5" max="5" width="12.42578125" style="22" customWidth="1"/>
    <col min="6" max="6" width="14" style="22" customWidth="1"/>
    <col min="7" max="7" width="15.7109375" style="14" customWidth="1"/>
    <col min="8" max="8" width="12" customWidth="1"/>
    <col min="9" max="9" width="23.42578125" customWidth="1"/>
  </cols>
  <sheetData>
    <row r="1" spans="1:9" s="1" customFormat="1" ht="15.75">
      <c r="A1" s="3" t="s">
        <v>11</v>
      </c>
      <c r="E1" s="18"/>
      <c r="F1" s="18"/>
      <c r="G1" s="13"/>
    </row>
    <row r="2" spans="1:9" s="1" customFormat="1" ht="10.5" customHeight="1">
      <c r="E2" s="18"/>
      <c r="F2" s="18"/>
      <c r="G2" s="13"/>
    </row>
    <row r="3" spans="1:9" s="1" customFormat="1" ht="15.75">
      <c r="A3" s="94" t="s">
        <v>10</v>
      </c>
      <c r="B3" s="94"/>
      <c r="C3" s="94"/>
      <c r="D3" s="94"/>
      <c r="E3" s="94"/>
      <c r="F3" s="94"/>
      <c r="G3" s="94"/>
      <c r="H3" s="94"/>
      <c r="I3" s="94"/>
    </row>
    <row r="4" spans="1:9" s="1" customFormat="1" ht="15.75">
      <c r="A4" s="94" t="s">
        <v>67</v>
      </c>
      <c r="B4" s="94"/>
      <c r="C4" s="94"/>
      <c r="D4" s="94"/>
      <c r="E4" s="94"/>
      <c r="F4" s="94"/>
      <c r="G4" s="94"/>
      <c r="H4" s="94"/>
      <c r="I4" s="94"/>
    </row>
    <row r="5" spans="1:9" s="1" customFormat="1" ht="10.5" customHeight="1">
      <c r="A5" s="2"/>
      <c r="B5" s="2"/>
      <c r="C5" s="2"/>
      <c r="D5" s="2"/>
      <c r="E5" s="19"/>
      <c r="F5" s="19"/>
      <c r="G5" s="14"/>
      <c r="H5" s="2"/>
      <c r="I5" s="2"/>
    </row>
    <row r="6" spans="1:9" s="1" customFormat="1" ht="15.75">
      <c r="A6" s="2" t="s">
        <v>29</v>
      </c>
      <c r="B6" s="2"/>
      <c r="C6" s="2"/>
      <c r="D6" s="2"/>
      <c r="E6" s="19"/>
      <c r="F6" s="19"/>
      <c r="G6" s="14"/>
      <c r="H6" s="2"/>
      <c r="I6" s="2"/>
    </row>
    <row r="7" spans="1:9" s="1" customFormat="1" ht="15.75" customHeight="1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8" t="s">
        <v>5</v>
      </c>
      <c r="G7" s="99"/>
      <c r="H7" s="100" t="s">
        <v>8</v>
      </c>
      <c r="I7" s="100" t="s">
        <v>9</v>
      </c>
    </row>
    <row r="8" spans="1:9" s="1" customFormat="1" ht="26.25" customHeight="1">
      <c r="A8" s="95"/>
      <c r="B8" s="97"/>
      <c r="C8" s="97"/>
      <c r="D8" s="96"/>
      <c r="E8" s="96"/>
      <c r="F8" s="55" t="s">
        <v>6</v>
      </c>
      <c r="G8" s="15" t="s">
        <v>7</v>
      </c>
      <c r="H8" s="97"/>
      <c r="I8" s="97"/>
    </row>
    <row r="9" spans="1:9" s="1" customFormat="1" ht="15.75">
      <c r="A9" s="7" t="s">
        <v>13</v>
      </c>
      <c r="B9" s="4" t="s">
        <v>19</v>
      </c>
      <c r="C9" s="10">
        <f>101892+12955+120520+28980+11970</f>
        <v>276317</v>
      </c>
      <c r="D9" s="17" t="s">
        <v>42</v>
      </c>
      <c r="E9" s="21" t="s">
        <v>17</v>
      </c>
      <c r="F9" s="21" t="s">
        <v>21</v>
      </c>
      <c r="G9" s="23" t="s">
        <v>20</v>
      </c>
      <c r="H9" s="4"/>
      <c r="I9" s="4" t="s">
        <v>27</v>
      </c>
    </row>
    <row r="10" spans="1:9" s="1" customFormat="1" ht="15.75">
      <c r="A10" s="7" t="s">
        <v>40</v>
      </c>
      <c r="B10" s="4"/>
      <c r="C10" s="4"/>
      <c r="D10" s="4"/>
      <c r="E10" s="21"/>
      <c r="F10" s="21" t="s">
        <v>22</v>
      </c>
      <c r="G10" s="11"/>
      <c r="H10" s="4"/>
      <c r="I10" s="4"/>
    </row>
    <row r="11" spans="1:9" s="1" customFormat="1" ht="15.75">
      <c r="A11" s="7" t="s">
        <v>41</v>
      </c>
      <c r="B11" s="4"/>
      <c r="C11" s="4"/>
      <c r="D11" s="4"/>
      <c r="E11" s="21"/>
      <c r="F11" s="21"/>
      <c r="G11" s="11"/>
      <c r="H11" s="4"/>
      <c r="I11" s="4"/>
    </row>
    <row r="12" spans="1:9" s="1" customFormat="1" ht="15.75">
      <c r="A12" s="4"/>
      <c r="B12" s="4"/>
      <c r="C12" s="4"/>
      <c r="D12" s="4"/>
      <c r="E12" s="21"/>
      <c r="F12" s="21"/>
      <c r="G12" s="11"/>
      <c r="H12" s="4"/>
      <c r="I12" s="4"/>
    </row>
    <row r="13" spans="1:9" s="1" customFormat="1" ht="15.75">
      <c r="A13" s="7" t="s">
        <v>13</v>
      </c>
      <c r="B13" s="4" t="s">
        <v>19</v>
      </c>
      <c r="C13" s="10">
        <f>91434+28155+270380+67620+27930</f>
        <v>485519</v>
      </c>
      <c r="D13" s="17" t="s">
        <v>42</v>
      </c>
      <c r="E13" s="21" t="s">
        <v>17</v>
      </c>
      <c r="F13" s="20">
        <v>7.0000000000000007E-2</v>
      </c>
      <c r="G13" s="10">
        <f>23991.55+10297.25+2158</f>
        <v>36446.800000000003</v>
      </c>
      <c r="H13" s="4"/>
      <c r="I13" s="4" t="s">
        <v>27</v>
      </c>
    </row>
    <row r="14" spans="1:9" s="1" customFormat="1" ht="15.75">
      <c r="A14" s="7" t="s">
        <v>43</v>
      </c>
      <c r="B14" s="4"/>
      <c r="C14" s="4"/>
      <c r="D14" s="4"/>
      <c r="E14" s="21"/>
      <c r="F14" s="21"/>
      <c r="G14" s="11"/>
      <c r="H14" s="4"/>
      <c r="I14" s="4"/>
    </row>
    <row r="15" spans="1:9" s="1" customFormat="1" ht="15.75">
      <c r="A15" s="4" t="s">
        <v>44</v>
      </c>
      <c r="B15" s="4"/>
      <c r="C15" s="4"/>
      <c r="D15" s="4"/>
      <c r="E15" s="21"/>
      <c r="F15" s="21"/>
      <c r="G15" s="11"/>
      <c r="H15" s="4"/>
      <c r="I15" s="4"/>
    </row>
    <row r="16" spans="1:9" s="1" customFormat="1" ht="15.75">
      <c r="A16" s="4"/>
      <c r="B16" s="4"/>
      <c r="C16" s="4"/>
      <c r="D16" s="4"/>
      <c r="E16" s="21"/>
      <c r="F16" s="21"/>
      <c r="G16" s="11"/>
      <c r="H16" s="4"/>
      <c r="I16" s="4"/>
    </row>
    <row r="17" spans="1:9" s="1" customFormat="1" ht="15.75">
      <c r="A17" s="8" t="s">
        <v>47</v>
      </c>
      <c r="B17" s="4" t="s">
        <v>19</v>
      </c>
      <c r="C17" s="11">
        <v>4056000</v>
      </c>
      <c r="D17" s="21" t="s">
        <v>49</v>
      </c>
      <c r="E17" s="21" t="s">
        <v>17</v>
      </c>
      <c r="F17" s="20">
        <v>1</v>
      </c>
      <c r="G17" s="11">
        <v>4056000</v>
      </c>
      <c r="H17" s="4"/>
      <c r="I17" s="7" t="s">
        <v>37</v>
      </c>
    </row>
    <row r="18" spans="1:9" s="1" customFormat="1" ht="15.75">
      <c r="A18" s="8" t="s">
        <v>48</v>
      </c>
      <c r="B18" s="4"/>
      <c r="C18" s="11"/>
      <c r="D18" s="21"/>
      <c r="E18" s="21"/>
      <c r="F18" s="20"/>
      <c r="G18" s="11"/>
      <c r="H18" s="4"/>
      <c r="I18" s="4"/>
    </row>
    <row r="19" spans="1:9" s="1" customFormat="1" ht="15.75">
      <c r="A19" s="8"/>
      <c r="B19" s="4"/>
      <c r="C19" s="11"/>
      <c r="D19" s="21"/>
      <c r="E19" s="21"/>
      <c r="F19" s="20"/>
      <c r="G19" s="11"/>
      <c r="H19" s="4"/>
      <c r="I19" s="4"/>
    </row>
    <row r="20" spans="1:9" s="1" customFormat="1" ht="15.75">
      <c r="A20" s="7" t="s">
        <v>13</v>
      </c>
      <c r="B20" s="4" t="s">
        <v>19</v>
      </c>
      <c r="C20" s="11">
        <f>1009450+1148451.5+479862</f>
        <v>2637763.5</v>
      </c>
      <c r="D20" s="21" t="s">
        <v>51</v>
      </c>
      <c r="E20" s="21" t="s">
        <v>17</v>
      </c>
      <c r="F20" s="20">
        <v>0.19</v>
      </c>
      <c r="G20" s="11">
        <f>100945+99750+146200+52500+100944.58</f>
        <v>500339.58</v>
      </c>
      <c r="H20" s="4"/>
      <c r="I20" s="4" t="s">
        <v>27</v>
      </c>
    </row>
    <row r="21" spans="1:9" s="1" customFormat="1" ht="15.75">
      <c r="A21" s="7" t="s">
        <v>50</v>
      </c>
      <c r="B21" s="4"/>
      <c r="C21" s="11"/>
      <c r="D21" s="21"/>
      <c r="E21" s="21"/>
      <c r="F21" s="20"/>
      <c r="G21" s="11"/>
      <c r="H21" s="4"/>
      <c r="I21" s="4"/>
    </row>
    <row r="22" spans="1:9" s="1" customFormat="1" ht="15.75">
      <c r="A22" s="8"/>
      <c r="B22" s="4"/>
      <c r="C22" s="11"/>
      <c r="D22" s="21"/>
      <c r="E22" s="21"/>
      <c r="F22" s="20"/>
      <c r="G22" s="11"/>
      <c r="H22" s="4"/>
      <c r="I22" s="4"/>
    </row>
    <row r="23" spans="1:9" s="1" customFormat="1" ht="15.75">
      <c r="A23" s="8" t="s">
        <v>52</v>
      </c>
      <c r="B23" s="4" t="s">
        <v>19</v>
      </c>
      <c r="C23" s="11">
        <v>600000</v>
      </c>
      <c r="D23" s="51" t="s">
        <v>53</v>
      </c>
      <c r="E23" s="21" t="s">
        <v>17</v>
      </c>
      <c r="F23" s="20">
        <v>1</v>
      </c>
      <c r="G23" s="11">
        <v>600000</v>
      </c>
      <c r="H23" s="4"/>
      <c r="I23" s="7" t="s">
        <v>37</v>
      </c>
    </row>
    <row r="24" spans="1:9" s="1" customFormat="1" ht="15.75">
      <c r="A24" s="8"/>
      <c r="B24" s="4"/>
      <c r="C24" s="11"/>
      <c r="D24" s="21"/>
      <c r="E24" s="21"/>
      <c r="F24" s="21"/>
      <c r="G24" s="11"/>
      <c r="H24" s="4"/>
      <c r="I24" s="21"/>
    </row>
    <row r="25" spans="1:9" s="1" customFormat="1" ht="15.75">
      <c r="A25" s="8" t="s">
        <v>54</v>
      </c>
      <c r="B25" s="4" t="s">
        <v>19</v>
      </c>
      <c r="C25" s="11">
        <v>1000000</v>
      </c>
      <c r="D25" s="51" t="s">
        <v>55</v>
      </c>
      <c r="E25" s="21" t="s">
        <v>17</v>
      </c>
      <c r="F25" s="21"/>
      <c r="G25" s="11"/>
      <c r="H25" s="4"/>
      <c r="I25" s="54" t="s">
        <v>58</v>
      </c>
    </row>
    <row r="26" spans="1:9" s="1" customFormat="1" ht="15.75">
      <c r="A26" s="8"/>
      <c r="B26" s="4"/>
      <c r="C26" s="11"/>
      <c r="D26" s="51"/>
      <c r="E26" s="21"/>
      <c r="F26" s="21"/>
      <c r="G26" s="11"/>
      <c r="H26" s="4"/>
      <c r="I26" s="54"/>
    </row>
    <row r="27" spans="1:9" s="1" customFormat="1" ht="15.75">
      <c r="A27" s="8" t="s">
        <v>52</v>
      </c>
      <c r="B27" s="4" t="s">
        <v>19</v>
      </c>
      <c r="C27" s="11">
        <v>500000</v>
      </c>
      <c r="D27" s="52" t="s">
        <v>61</v>
      </c>
      <c r="E27" s="21" t="s">
        <v>17</v>
      </c>
      <c r="F27" s="21"/>
      <c r="G27" s="11"/>
      <c r="H27" s="4"/>
      <c r="I27" s="54" t="s">
        <v>58</v>
      </c>
    </row>
    <row r="28" spans="1:9" s="1" customFormat="1" ht="15.75">
      <c r="A28" s="8"/>
      <c r="B28" s="4"/>
      <c r="C28" s="11"/>
      <c r="D28" s="51"/>
      <c r="E28" s="21"/>
      <c r="F28" s="21"/>
      <c r="G28" s="11"/>
      <c r="H28" s="4"/>
      <c r="I28" s="54"/>
    </row>
    <row r="29" spans="1:9" s="1" customFormat="1" ht="15.75">
      <c r="A29" s="8" t="s">
        <v>62</v>
      </c>
      <c r="B29" s="4" t="s">
        <v>19</v>
      </c>
      <c r="C29" s="11">
        <v>5283550</v>
      </c>
      <c r="D29" s="52" t="s">
        <v>61</v>
      </c>
      <c r="E29" s="21" t="s">
        <v>17</v>
      </c>
      <c r="F29" s="20">
        <v>1</v>
      </c>
      <c r="G29" s="11">
        <v>5283550</v>
      </c>
      <c r="H29" s="4"/>
      <c r="I29" s="7" t="s">
        <v>37</v>
      </c>
    </row>
    <row r="30" spans="1:9" s="1" customFormat="1" ht="15.75">
      <c r="A30" s="8"/>
      <c r="B30" s="4"/>
      <c r="C30" s="11"/>
      <c r="D30" s="51"/>
      <c r="E30" s="21"/>
      <c r="F30" s="21"/>
      <c r="G30" s="11"/>
      <c r="H30" s="4"/>
      <c r="I30" s="54"/>
    </row>
    <row r="31" spans="1:9" s="1" customFormat="1" ht="15.75">
      <c r="A31" s="8" t="s">
        <v>65</v>
      </c>
      <c r="B31" s="4" t="s">
        <v>19</v>
      </c>
      <c r="C31" s="11">
        <v>1500000</v>
      </c>
      <c r="D31" s="52" t="s">
        <v>66</v>
      </c>
      <c r="E31" s="21" t="s">
        <v>17</v>
      </c>
      <c r="F31" s="20">
        <v>1</v>
      </c>
      <c r="G31" s="11">
        <v>1498361.27</v>
      </c>
      <c r="H31" s="4"/>
      <c r="I31" s="7" t="s">
        <v>37</v>
      </c>
    </row>
    <row r="32" spans="1:9" ht="10.5" customHeight="1">
      <c r="A32" s="109"/>
      <c r="B32" s="109"/>
      <c r="C32" s="109"/>
      <c r="D32" s="109"/>
      <c r="E32" s="109"/>
      <c r="F32" s="19"/>
      <c r="H32" s="2"/>
      <c r="I32" s="2"/>
    </row>
    <row r="33" spans="1:9">
      <c r="A33" s="2" t="s">
        <v>23</v>
      </c>
      <c r="B33" s="2"/>
      <c r="C33" s="2"/>
      <c r="D33" s="2"/>
      <c r="E33" s="19"/>
      <c r="F33" s="19"/>
      <c r="H33" s="2"/>
      <c r="I33" s="2"/>
    </row>
    <row r="34" spans="1:9">
      <c r="A34" s="2" t="s">
        <v>24</v>
      </c>
      <c r="B34" s="2"/>
      <c r="C34" s="2"/>
      <c r="D34" s="2"/>
      <c r="E34" s="19"/>
      <c r="F34" s="19"/>
      <c r="G34" s="16"/>
      <c r="H34" s="5"/>
      <c r="I34" s="2"/>
    </row>
    <row r="35" spans="1:9">
      <c r="A35" s="5" t="s">
        <v>25</v>
      </c>
      <c r="B35" s="5"/>
      <c r="C35" s="2"/>
      <c r="D35" s="2"/>
      <c r="E35" s="19"/>
      <c r="F35" s="19"/>
      <c r="I35" s="2"/>
    </row>
    <row r="36" spans="1:9">
      <c r="A36" s="2"/>
      <c r="B36" s="2"/>
      <c r="C36" s="2"/>
      <c r="D36" s="2"/>
      <c r="E36" s="19"/>
      <c r="F36" s="19"/>
      <c r="I36" s="2"/>
    </row>
    <row r="37" spans="1:9">
      <c r="A37" s="26" t="s">
        <v>69</v>
      </c>
      <c r="G37" s="56" t="s">
        <v>68</v>
      </c>
      <c r="H37" s="56"/>
    </row>
    <row r="38" spans="1:9">
      <c r="A38" s="24" t="s">
        <v>70</v>
      </c>
      <c r="G38" s="93" t="s">
        <v>34</v>
      </c>
      <c r="H38" s="93"/>
    </row>
  </sheetData>
  <mergeCells count="12">
    <mergeCell ref="A32:E32"/>
    <mergeCell ref="G38:H38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ageMargins left="0.94" right="1.03" top="0.62" bottom="0.27" header="0.3" footer="0.3"/>
  <pageSetup paperSize="5" scale="93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773970"/>
  </sheetPr>
  <dimension ref="A1:I38"/>
  <sheetViews>
    <sheetView topLeftCell="A13" workbookViewId="0">
      <selection activeCell="C31" sqref="C31:D31"/>
    </sheetView>
  </sheetViews>
  <sheetFormatPr defaultRowHeight="15"/>
  <cols>
    <col min="1" max="1" width="21.28515625" customWidth="1"/>
    <col min="2" max="2" width="14.85546875" customWidth="1"/>
    <col min="3" max="3" width="16.85546875" customWidth="1"/>
    <col min="4" max="4" width="13.28515625" customWidth="1"/>
    <col min="5" max="5" width="12.42578125" style="22" customWidth="1"/>
    <col min="6" max="6" width="14" style="22" customWidth="1"/>
    <col min="7" max="7" width="15.7109375" style="14" customWidth="1"/>
    <col min="8" max="8" width="12" customWidth="1"/>
    <col min="9" max="9" width="23.42578125" customWidth="1"/>
  </cols>
  <sheetData>
    <row r="1" spans="1:9" s="1" customFormat="1" ht="15.75">
      <c r="A1" s="3" t="s">
        <v>11</v>
      </c>
      <c r="E1" s="18"/>
      <c r="F1" s="18"/>
      <c r="G1" s="13"/>
    </row>
    <row r="2" spans="1:9" s="1" customFormat="1" ht="10.5" customHeight="1">
      <c r="E2" s="18"/>
      <c r="F2" s="18"/>
      <c r="G2" s="13"/>
    </row>
    <row r="3" spans="1:9" s="1" customFormat="1" ht="15.75">
      <c r="A3" s="94" t="s">
        <v>10</v>
      </c>
      <c r="B3" s="94"/>
      <c r="C3" s="94"/>
      <c r="D3" s="94"/>
      <c r="E3" s="94"/>
      <c r="F3" s="94"/>
      <c r="G3" s="94"/>
      <c r="H3" s="94"/>
      <c r="I3" s="94"/>
    </row>
    <row r="4" spans="1:9" s="1" customFormat="1" ht="15.75">
      <c r="A4" s="94" t="s">
        <v>64</v>
      </c>
      <c r="B4" s="94"/>
      <c r="C4" s="94"/>
      <c r="D4" s="94"/>
      <c r="E4" s="94"/>
      <c r="F4" s="94"/>
      <c r="G4" s="94"/>
      <c r="H4" s="94"/>
      <c r="I4" s="94"/>
    </row>
    <row r="5" spans="1:9" s="1" customFormat="1" ht="10.5" customHeight="1">
      <c r="A5" s="2"/>
      <c r="B5" s="2"/>
      <c r="C5" s="2"/>
      <c r="D5" s="2"/>
      <c r="E5" s="19"/>
      <c r="F5" s="19"/>
      <c r="G5" s="14"/>
      <c r="H5" s="2"/>
      <c r="I5" s="2"/>
    </row>
    <row r="6" spans="1:9" s="1" customFormat="1" ht="15.75">
      <c r="A6" s="2" t="s">
        <v>29</v>
      </c>
      <c r="B6" s="2"/>
      <c r="C6" s="2"/>
      <c r="D6" s="2"/>
      <c r="E6" s="19"/>
      <c r="F6" s="19"/>
      <c r="G6" s="14"/>
      <c r="H6" s="2"/>
      <c r="I6" s="2"/>
    </row>
    <row r="7" spans="1:9" s="1" customFormat="1" ht="15.75" customHeight="1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8" t="s">
        <v>5</v>
      </c>
      <c r="G7" s="99"/>
      <c r="H7" s="100" t="s">
        <v>8</v>
      </c>
      <c r="I7" s="100" t="s">
        <v>9</v>
      </c>
    </row>
    <row r="8" spans="1:9" s="1" customFormat="1" ht="26.25" customHeight="1">
      <c r="A8" s="95"/>
      <c r="B8" s="97"/>
      <c r="C8" s="97"/>
      <c r="D8" s="96"/>
      <c r="E8" s="96"/>
      <c r="F8" s="53" t="s">
        <v>6</v>
      </c>
      <c r="G8" s="15" t="s">
        <v>7</v>
      </c>
      <c r="H8" s="97"/>
      <c r="I8" s="97"/>
    </row>
    <row r="9" spans="1:9" s="1" customFormat="1" ht="15.75">
      <c r="A9" s="7" t="s">
        <v>13</v>
      </c>
      <c r="B9" s="4" t="s">
        <v>19</v>
      </c>
      <c r="C9" s="10">
        <f>101892+12955+120520</f>
        <v>235367</v>
      </c>
      <c r="D9" s="17" t="s">
        <v>42</v>
      </c>
      <c r="E9" s="21" t="s">
        <v>17</v>
      </c>
      <c r="F9" s="21" t="s">
        <v>21</v>
      </c>
      <c r="G9" s="23" t="s">
        <v>20</v>
      </c>
      <c r="H9" s="4"/>
      <c r="I9" s="4" t="s">
        <v>27</v>
      </c>
    </row>
    <row r="10" spans="1:9" s="1" customFormat="1" ht="15.75">
      <c r="A10" s="7" t="s">
        <v>40</v>
      </c>
      <c r="B10" s="4"/>
      <c r="C10" s="4"/>
      <c r="D10" s="4"/>
      <c r="E10" s="21"/>
      <c r="F10" s="21" t="s">
        <v>22</v>
      </c>
      <c r="G10" s="11"/>
      <c r="H10" s="4"/>
      <c r="I10" s="4"/>
    </row>
    <row r="11" spans="1:9" s="1" customFormat="1" ht="15.75">
      <c r="A11" s="7" t="s">
        <v>41</v>
      </c>
      <c r="B11" s="4"/>
      <c r="C11" s="4"/>
      <c r="D11" s="4"/>
      <c r="E11" s="21"/>
      <c r="F11" s="21"/>
      <c r="G11" s="11"/>
      <c r="H11" s="4"/>
      <c r="I11" s="4"/>
    </row>
    <row r="12" spans="1:9" s="1" customFormat="1" ht="15.75">
      <c r="A12" s="4"/>
      <c r="B12" s="4"/>
      <c r="C12" s="4"/>
      <c r="D12" s="4"/>
      <c r="E12" s="21"/>
      <c r="F12" s="21"/>
      <c r="G12" s="11"/>
      <c r="H12" s="4"/>
      <c r="I12" s="4"/>
    </row>
    <row r="13" spans="1:9" s="1" customFormat="1" ht="15.75">
      <c r="A13" s="7" t="s">
        <v>13</v>
      </c>
      <c r="B13" s="4" t="s">
        <v>19</v>
      </c>
      <c r="C13" s="10">
        <f>91434+28155+270380</f>
        <v>389969</v>
      </c>
      <c r="D13" s="17" t="s">
        <v>42</v>
      </c>
      <c r="E13" s="21" t="s">
        <v>17</v>
      </c>
      <c r="F13" s="20">
        <v>0.09</v>
      </c>
      <c r="G13" s="10">
        <f>23991.55+10297.25</f>
        <v>34288.800000000003</v>
      </c>
      <c r="H13" s="4"/>
      <c r="I13" s="4" t="s">
        <v>27</v>
      </c>
    </row>
    <row r="14" spans="1:9" s="1" customFormat="1" ht="15.75">
      <c r="A14" s="7" t="s">
        <v>43</v>
      </c>
      <c r="B14" s="4"/>
      <c r="C14" s="4"/>
      <c r="D14" s="4"/>
      <c r="E14" s="21"/>
      <c r="F14" s="21"/>
      <c r="G14" s="11"/>
      <c r="H14" s="4"/>
      <c r="I14" s="4"/>
    </row>
    <row r="15" spans="1:9" s="1" customFormat="1" ht="15.75">
      <c r="A15" s="4" t="s">
        <v>44</v>
      </c>
      <c r="B15" s="4"/>
      <c r="C15" s="4"/>
      <c r="D15" s="4"/>
      <c r="E15" s="21"/>
      <c r="F15" s="21"/>
      <c r="G15" s="11"/>
      <c r="H15" s="4"/>
      <c r="I15" s="4"/>
    </row>
    <row r="16" spans="1:9" s="1" customFormat="1" ht="15.75">
      <c r="A16" s="4"/>
      <c r="B16" s="4"/>
      <c r="C16" s="4"/>
      <c r="D16" s="4"/>
      <c r="E16" s="21"/>
      <c r="F16" s="21"/>
      <c r="G16" s="11"/>
      <c r="H16" s="4"/>
      <c r="I16" s="4"/>
    </row>
    <row r="17" spans="1:9" s="1" customFormat="1" ht="15.75">
      <c r="A17" s="8" t="s">
        <v>47</v>
      </c>
      <c r="B17" s="4" t="s">
        <v>19</v>
      </c>
      <c r="C17" s="11">
        <v>4056000</v>
      </c>
      <c r="D17" s="21" t="s">
        <v>49</v>
      </c>
      <c r="E17" s="21" t="s">
        <v>17</v>
      </c>
      <c r="F17" s="20">
        <v>0.92</v>
      </c>
      <c r="G17" s="11">
        <f>312000+390000+702000+624000+312000+468000+936000</f>
        <v>3744000</v>
      </c>
      <c r="H17" s="4"/>
      <c r="I17" s="4" t="s">
        <v>36</v>
      </c>
    </row>
    <row r="18" spans="1:9" s="1" customFormat="1" ht="15.75">
      <c r="A18" s="8" t="s">
        <v>48</v>
      </c>
      <c r="B18" s="4"/>
      <c r="C18" s="11"/>
      <c r="D18" s="21"/>
      <c r="E18" s="21"/>
      <c r="F18" s="20"/>
      <c r="G18" s="11"/>
      <c r="H18" s="4"/>
      <c r="I18" s="4"/>
    </row>
    <row r="19" spans="1:9" s="1" customFormat="1" ht="15.75">
      <c r="A19" s="8"/>
      <c r="B19" s="4"/>
      <c r="C19" s="11"/>
      <c r="D19" s="21"/>
      <c r="E19" s="21"/>
      <c r="F19" s="20"/>
      <c r="G19" s="11"/>
      <c r="H19" s="4"/>
      <c r="I19" s="4"/>
    </row>
    <row r="20" spans="1:9" s="1" customFormat="1" ht="15.75">
      <c r="A20" s="7" t="s">
        <v>13</v>
      </c>
      <c r="B20" s="4" t="s">
        <v>19</v>
      </c>
      <c r="C20" s="11">
        <f>1009450+1148451.5+479862</f>
        <v>2637763.5</v>
      </c>
      <c r="D20" s="21" t="s">
        <v>51</v>
      </c>
      <c r="E20" s="21" t="s">
        <v>17</v>
      </c>
      <c r="F20" s="20">
        <v>0.19</v>
      </c>
      <c r="G20" s="11">
        <f>100945+99750+146200+52500+100944.58</f>
        <v>500339.58</v>
      </c>
      <c r="H20" s="4"/>
      <c r="I20" s="4" t="s">
        <v>27</v>
      </c>
    </row>
    <row r="21" spans="1:9" s="1" customFormat="1" ht="15.75">
      <c r="A21" s="7" t="s">
        <v>50</v>
      </c>
      <c r="B21" s="4"/>
      <c r="C21" s="11"/>
      <c r="D21" s="21"/>
      <c r="E21" s="21"/>
      <c r="F21" s="20"/>
      <c r="G21" s="11"/>
      <c r="H21" s="4"/>
      <c r="I21" s="4"/>
    </row>
    <row r="22" spans="1:9" s="1" customFormat="1" ht="15.75">
      <c r="A22" s="8"/>
      <c r="B22" s="4"/>
      <c r="C22" s="11"/>
      <c r="D22" s="21"/>
      <c r="E22" s="21"/>
      <c r="F22" s="20"/>
      <c r="G22" s="11"/>
      <c r="H22" s="4"/>
      <c r="I22" s="4"/>
    </row>
    <row r="23" spans="1:9" s="1" customFormat="1" ht="15.75">
      <c r="A23" s="8" t="s">
        <v>52</v>
      </c>
      <c r="B23" s="4" t="s">
        <v>19</v>
      </c>
      <c r="C23" s="11">
        <v>600000</v>
      </c>
      <c r="D23" s="51" t="s">
        <v>53</v>
      </c>
      <c r="E23" s="21" t="s">
        <v>17</v>
      </c>
      <c r="F23" s="20">
        <v>0.99</v>
      </c>
      <c r="G23" s="11">
        <f>376150+223530</f>
        <v>599680</v>
      </c>
      <c r="H23" s="4"/>
      <c r="I23" s="4" t="s">
        <v>36</v>
      </c>
    </row>
    <row r="24" spans="1:9" s="1" customFormat="1" ht="15.75">
      <c r="A24" s="8"/>
      <c r="B24" s="4"/>
      <c r="C24" s="11"/>
      <c r="D24" s="21"/>
      <c r="E24" s="21"/>
      <c r="F24" s="21"/>
      <c r="G24" s="11"/>
      <c r="H24" s="4"/>
      <c r="I24" s="21"/>
    </row>
    <row r="25" spans="1:9" s="1" customFormat="1" ht="15.75">
      <c r="A25" s="8" t="s">
        <v>54</v>
      </c>
      <c r="B25" s="4" t="s">
        <v>19</v>
      </c>
      <c r="C25" s="11">
        <v>1000000</v>
      </c>
      <c r="D25" s="51" t="s">
        <v>55</v>
      </c>
      <c r="E25" s="21" t="s">
        <v>17</v>
      </c>
      <c r="F25" s="21"/>
      <c r="G25" s="11"/>
      <c r="H25" s="4"/>
      <c r="I25" s="54" t="s">
        <v>58</v>
      </c>
    </row>
    <row r="26" spans="1:9" s="1" customFormat="1" ht="15.75">
      <c r="A26" s="8"/>
      <c r="B26" s="4"/>
      <c r="C26" s="11"/>
      <c r="D26" s="51"/>
      <c r="E26" s="21"/>
      <c r="F26" s="21"/>
      <c r="G26" s="11"/>
      <c r="H26" s="4"/>
      <c r="I26" s="54"/>
    </row>
    <row r="27" spans="1:9" s="1" customFormat="1" ht="15.75">
      <c r="A27" s="8" t="s">
        <v>52</v>
      </c>
      <c r="B27" s="4" t="s">
        <v>19</v>
      </c>
      <c r="C27" s="11">
        <v>500000</v>
      </c>
      <c r="D27" s="52" t="s">
        <v>61</v>
      </c>
      <c r="E27" s="21" t="s">
        <v>17</v>
      </c>
      <c r="F27" s="21"/>
      <c r="G27" s="11"/>
      <c r="H27" s="4"/>
      <c r="I27" s="54" t="s">
        <v>58</v>
      </c>
    </row>
    <row r="28" spans="1:9" s="1" customFormat="1" ht="15.75">
      <c r="A28" s="8"/>
      <c r="B28" s="4"/>
      <c r="C28" s="11"/>
      <c r="D28" s="51"/>
      <c r="E28" s="21"/>
      <c r="F28" s="21"/>
      <c r="G28" s="11"/>
      <c r="H28" s="4"/>
      <c r="I28" s="54"/>
    </row>
    <row r="29" spans="1:9" s="1" customFormat="1" ht="15.75">
      <c r="A29" s="8" t="s">
        <v>62</v>
      </c>
      <c r="B29" s="4" t="s">
        <v>19</v>
      </c>
      <c r="C29" s="11">
        <v>5283550</v>
      </c>
      <c r="D29" s="52" t="s">
        <v>61</v>
      </c>
      <c r="E29" s="21" t="s">
        <v>17</v>
      </c>
      <c r="F29" s="20">
        <v>0.41</v>
      </c>
      <c r="G29" s="11">
        <v>2140819</v>
      </c>
      <c r="H29" s="4"/>
      <c r="I29" s="4" t="s">
        <v>36</v>
      </c>
    </row>
    <row r="30" spans="1:9" s="1" customFormat="1" ht="15.75">
      <c r="A30" s="8"/>
      <c r="B30" s="4"/>
      <c r="C30" s="11"/>
      <c r="D30" s="51"/>
      <c r="E30" s="21"/>
      <c r="F30" s="21"/>
      <c r="G30" s="11"/>
      <c r="H30" s="4"/>
      <c r="I30" s="54"/>
    </row>
    <row r="31" spans="1:9" s="1" customFormat="1" ht="15.75">
      <c r="A31" s="8" t="s">
        <v>65</v>
      </c>
      <c r="B31" s="4" t="s">
        <v>19</v>
      </c>
      <c r="C31" s="11">
        <v>1500000</v>
      </c>
      <c r="D31" s="84" t="s">
        <v>66</v>
      </c>
      <c r="E31" s="21" t="s">
        <v>17</v>
      </c>
      <c r="F31" s="21"/>
      <c r="G31" s="11"/>
      <c r="H31" s="4"/>
      <c r="I31" s="54" t="s">
        <v>58</v>
      </c>
    </row>
    <row r="32" spans="1:9" ht="10.5" customHeight="1">
      <c r="A32" s="109"/>
      <c r="B32" s="109"/>
      <c r="C32" s="109"/>
      <c r="D32" s="109"/>
      <c r="E32" s="109"/>
      <c r="F32" s="19"/>
      <c r="H32" s="2"/>
      <c r="I32" s="2"/>
    </row>
    <row r="33" spans="1:9">
      <c r="A33" s="2" t="s">
        <v>23</v>
      </c>
      <c r="B33" s="2"/>
      <c r="C33" s="2"/>
      <c r="D33" s="2"/>
      <c r="E33" s="19"/>
      <c r="F33" s="19"/>
      <c r="H33" s="2"/>
      <c r="I33" s="2"/>
    </row>
    <row r="34" spans="1:9">
      <c r="A34" s="2" t="s">
        <v>24</v>
      </c>
      <c r="B34" s="2"/>
      <c r="C34" s="2"/>
      <c r="D34" s="2"/>
      <c r="E34" s="19"/>
      <c r="F34" s="19"/>
      <c r="G34" s="16"/>
      <c r="H34" s="5"/>
      <c r="I34" s="2"/>
    </row>
    <row r="35" spans="1:9">
      <c r="A35" s="5" t="s">
        <v>25</v>
      </c>
      <c r="B35" s="5"/>
      <c r="C35" s="2"/>
      <c r="D35" s="2"/>
      <c r="E35" s="19"/>
      <c r="F35" s="19"/>
      <c r="I35" s="2"/>
    </row>
    <row r="36" spans="1:9">
      <c r="A36" s="2"/>
      <c r="B36" s="2"/>
      <c r="C36" s="2"/>
      <c r="D36" s="2"/>
      <c r="E36" s="19"/>
      <c r="F36" s="19"/>
      <c r="I36" s="2"/>
    </row>
    <row r="37" spans="1:9">
      <c r="A37" s="26" t="s">
        <v>26</v>
      </c>
      <c r="G37" s="110" t="s">
        <v>56</v>
      </c>
      <c r="H37" s="110"/>
    </row>
    <row r="38" spans="1:9">
      <c r="A38" s="24" t="s">
        <v>32</v>
      </c>
      <c r="G38" s="93" t="s">
        <v>34</v>
      </c>
      <c r="H38" s="93"/>
    </row>
  </sheetData>
  <mergeCells count="13">
    <mergeCell ref="A32:E32"/>
    <mergeCell ref="G37:H37"/>
    <mergeCell ref="G38:H38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ageMargins left="0.94" right="1.03" top="0.62" bottom="0.27" header="0.3" footer="0.3"/>
  <pageSetup paperSize="5" scale="93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I38"/>
  <sheetViews>
    <sheetView topLeftCell="A13" workbookViewId="0">
      <selection activeCell="F34" sqref="F34"/>
    </sheetView>
  </sheetViews>
  <sheetFormatPr defaultRowHeight="15"/>
  <cols>
    <col min="1" max="1" width="21.28515625" customWidth="1"/>
    <col min="2" max="2" width="14.85546875" customWidth="1"/>
    <col min="3" max="3" width="16.85546875" customWidth="1"/>
    <col min="4" max="4" width="13.28515625" customWidth="1"/>
    <col min="5" max="5" width="12.42578125" style="22" customWidth="1"/>
    <col min="6" max="6" width="14" style="22" customWidth="1"/>
    <col min="7" max="7" width="15.7109375" style="14" customWidth="1"/>
    <col min="8" max="8" width="12" customWidth="1"/>
    <col min="9" max="9" width="23.42578125" customWidth="1"/>
  </cols>
  <sheetData>
    <row r="1" spans="1:9" s="1" customFormat="1" ht="15.75">
      <c r="A1" s="3" t="s">
        <v>11</v>
      </c>
      <c r="E1" s="18"/>
      <c r="F1" s="18"/>
      <c r="G1" s="13"/>
    </row>
    <row r="2" spans="1:9" s="1" customFormat="1" ht="10.5" customHeight="1">
      <c r="E2" s="18"/>
      <c r="F2" s="18"/>
      <c r="G2" s="13"/>
    </row>
    <row r="3" spans="1:9" s="1" customFormat="1" ht="15.75">
      <c r="A3" s="94" t="s">
        <v>10</v>
      </c>
      <c r="B3" s="94"/>
      <c r="C3" s="94"/>
      <c r="D3" s="94"/>
      <c r="E3" s="94"/>
      <c r="F3" s="94"/>
      <c r="G3" s="94"/>
      <c r="H3" s="94"/>
      <c r="I3" s="94"/>
    </row>
    <row r="4" spans="1:9" s="1" customFormat="1" ht="15.75">
      <c r="A4" s="94" t="s">
        <v>60</v>
      </c>
      <c r="B4" s="94"/>
      <c r="C4" s="94"/>
      <c r="D4" s="94"/>
      <c r="E4" s="94"/>
      <c r="F4" s="94"/>
      <c r="G4" s="94"/>
      <c r="H4" s="94"/>
      <c r="I4" s="94"/>
    </row>
    <row r="5" spans="1:9" s="1" customFormat="1" ht="10.5" customHeight="1">
      <c r="A5" s="2"/>
      <c r="B5" s="2"/>
      <c r="C5" s="2"/>
      <c r="D5" s="2"/>
      <c r="E5" s="19"/>
      <c r="F5" s="19"/>
      <c r="G5" s="14"/>
      <c r="H5" s="2"/>
      <c r="I5" s="2"/>
    </row>
    <row r="6" spans="1:9" s="1" customFormat="1" ht="15.75">
      <c r="A6" s="2" t="s">
        <v>29</v>
      </c>
      <c r="B6" s="2"/>
      <c r="C6" s="2"/>
      <c r="D6" s="2"/>
      <c r="E6" s="19"/>
      <c r="F6" s="19"/>
      <c r="G6" s="14"/>
      <c r="H6" s="2"/>
      <c r="I6" s="2"/>
    </row>
    <row r="7" spans="1:9" s="1" customFormat="1" ht="15.75" customHeight="1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8" t="s">
        <v>5</v>
      </c>
      <c r="G7" s="99"/>
      <c r="H7" s="100" t="s">
        <v>8</v>
      </c>
      <c r="I7" s="100" t="s">
        <v>9</v>
      </c>
    </row>
    <row r="8" spans="1:9" s="1" customFormat="1" ht="26.25" customHeight="1">
      <c r="A8" s="95"/>
      <c r="B8" s="97"/>
      <c r="C8" s="97"/>
      <c r="D8" s="96"/>
      <c r="E8" s="96"/>
      <c r="F8" s="50" t="s">
        <v>6</v>
      </c>
      <c r="G8" s="15" t="s">
        <v>7</v>
      </c>
      <c r="H8" s="97"/>
      <c r="I8" s="97"/>
    </row>
    <row r="9" spans="1:9" s="1" customFormat="1" ht="15.75">
      <c r="A9" s="7" t="s">
        <v>13</v>
      </c>
      <c r="B9" s="4" t="s">
        <v>19</v>
      </c>
      <c r="C9" s="10">
        <f>101892+12955</f>
        <v>114847</v>
      </c>
      <c r="D9" s="17" t="s">
        <v>42</v>
      </c>
      <c r="E9" s="21" t="s">
        <v>17</v>
      </c>
      <c r="F9" s="21" t="s">
        <v>21</v>
      </c>
      <c r="G9" s="23" t="s">
        <v>20</v>
      </c>
      <c r="H9" s="4"/>
      <c r="I9" s="4" t="s">
        <v>27</v>
      </c>
    </row>
    <row r="10" spans="1:9" s="1" customFormat="1" ht="15.75">
      <c r="A10" s="7" t="s">
        <v>40</v>
      </c>
      <c r="B10" s="4"/>
      <c r="C10" s="4"/>
      <c r="D10" s="4"/>
      <c r="E10" s="21"/>
      <c r="F10" s="21" t="s">
        <v>22</v>
      </c>
      <c r="G10" s="11"/>
      <c r="H10" s="4"/>
      <c r="I10" s="4"/>
    </row>
    <row r="11" spans="1:9" s="1" customFormat="1" ht="15.75">
      <c r="A11" s="7" t="s">
        <v>41</v>
      </c>
      <c r="B11" s="4"/>
      <c r="C11" s="4"/>
      <c r="D11" s="4"/>
      <c r="E11" s="21"/>
      <c r="F11" s="21"/>
      <c r="G11" s="11"/>
      <c r="H11" s="4"/>
      <c r="I11" s="4"/>
    </row>
    <row r="12" spans="1:9" s="1" customFormat="1" ht="15.75">
      <c r="A12" s="4"/>
      <c r="B12" s="4"/>
      <c r="C12" s="4"/>
      <c r="D12" s="4"/>
      <c r="E12" s="21"/>
      <c r="F12" s="21"/>
      <c r="G12" s="11"/>
      <c r="H12" s="4"/>
      <c r="I12" s="4"/>
    </row>
    <row r="13" spans="1:9" s="1" customFormat="1" ht="15.75">
      <c r="A13" s="7" t="s">
        <v>13</v>
      </c>
      <c r="B13" s="4" t="s">
        <v>19</v>
      </c>
      <c r="C13" s="10">
        <f>91434+28155</f>
        <v>119589</v>
      </c>
      <c r="D13" s="17" t="s">
        <v>42</v>
      </c>
      <c r="E13" s="21" t="s">
        <v>17</v>
      </c>
      <c r="F13" s="20">
        <v>0.26</v>
      </c>
      <c r="G13" s="10">
        <v>23991.55</v>
      </c>
      <c r="H13" s="4"/>
      <c r="I13" s="4" t="s">
        <v>27</v>
      </c>
    </row>
    <row r="14" spans="1:9" s="1" customFormat="1" ht="15.75">
      <c r="A14" s="7" t="s">
        <v>43</v>
      </c>
      <c r="B14" s="4"/>
      <c r="C14" s="4"/>
      <c r="D14" s="4"/>
      <c r="E14" s="21"/>
      <c r="F14" s="21"/>
      <c r="G14" s="11"/>
      <c r="H14" s="4"/>
      <c r="I14" s="4"/>
    </row>
    <row r="15" spans="1:9" s="1" customFormat="1" ht="15.75">
      <c r="A15" s="4" t="s">
        <v>44</v>
      </c>
      <c r="B15" s="4"/>
      <c r="C15" s="4"/>
      <c r="D15" s="4"/>
      <c r="E15" s="21"/>
      <c r="F15" s="21"/>
      <c r="G15" s="11"/>
      <c r="H15" s="4"/>
      <c r="I15" s="4"/>
    </row>
    <row r="16" spans="1:9" s="1" customFormat="1" ht="15.75">
      <c r="A16" s="4"/>
      <c r="B16" s="4"/>
      <c r="C16" s="4"/>
      <c r="D16" s="4"/>
      <c r="E16" s="21"/>
      <c r="F16" s="21"/>
      <c r="G16" s="11"/>
      <c r="H16" s="4"/>
      <c r="I16" s="4"/>
    </row>
    <row r="17" spans="1:9" s="1" customFormat="1" ht="15.75">
      <c r="A17" s="8" t="s">
        <v>57</v>
      </c>
      <c r="B17" s="4" t="s">
        <v>19</v>
      </c>
      <c r="C17" s="11">
        <v>762690</v>
      </c>
      <c r="D17" s="21" t="s">
        <v>38</v>
      </c>
      <c r="E17" s="21" t="s">
        <v>17</v>
      </c>
      <c r="F17" s="20">
        <v>1</v>
      </c>
      <c r="G17" s="11">
        <v>762690</v>
      </c>
      <c r="H17" s="4"/>
      <c r="I17" s="4" t="s">
        <v>37</v>
      </c>
    </row>
    <row r="18" spans="1:9" s="1" customFormat="1" ht="15.75">
      <c r="A18" s="28"/>
      <c r="B18" s="4"/>
      <c r="C18" s="4"/>
      <c r="D18" s="21"/>
      <c r="E18" s="21"/>
      <c r="F18" s="21"/>
      <c r="G18" s="11"/>
      <c r="H18" s="4"/>
      <c r="I18" s="4"/>
    </row>
    <row r="19" spans="1:9" s="1" customFormat="1" ht="15.75">
      <c r="A19" s="8" t="s">
        <v>47</v>
      </c>
      <c r="B19" s="4" t="s">
        <v>19</v>
      </c>
      <c r="C19" s="11">
        <v>4056000</v>
      </c>
      <c r="D19" s="21" t="s">
        <v>49</v>
      </c>
      <c r="E19" s="21" t="s">
        <v>17</v>
      </c>
      <c r="F19" s="20">
        <v>0.69</v>
      </c>
      <c r="G19" s="11">
        <f>312000+390000+702000+624000+312000+468000</f>
        <v>2808000</v>
      </c>
      <c r="H19" s="4"/>
      <c r="I19" s="4" t="s">
        <v>36</v>
      </c>
    </row>
    <row r="20" spans="1:9" s="1" customFormat="1" ht="15.75">
      <c r="A20" s="8" t="s">
        <v>48</v>
      </c>
      <c r="B20" s="4"/>
      <c r="C20" s="11"/>
      <c r="D20" s="21"/>
      <c r="E20" s="21"/>
      <c r="F20" s="20"/>
      <c r="G20" s="11"/>
      <c r="H20" s="4"/>
      <c r="I20" s="4"/>
    </row>
    <row r="21" spans="1:9" s="1" customFormat="1" ht="15.75">
      <c r="A21" s="8"/>
      <c r="B21" s="4"/>
      <c r="C21" s="11"/>
      <c r="D21" s="21"/>
      <c r="E21" s="21"/>
      <c r="F21" s="20"/>
      <c r="G21" s="11"/>
      <c r="H21" s="4"/>
      <c r="I21" s="4"/>
    </row>
    <row r="22" spans="1:9" s="1" customFormat="1" ht="15.75">
      <c r="A22" s="7" t="s">
        <v>13</v>
      </c>
      <c r="B22" s="4" t="s">
        <v>19</v>
      </c>
      <c r="C22" s="11">
        <f>1009450+1148451.5+479862</f>
        <v>2637763.5</v>
      </c>
      <c r="D22" s="21" t="s">
        <v>51</v>
      </c>
      <c r="E22" s="21" t="s">
        <v>17</v>
      </c>
      <c r="F22" s="20">
        <v>0.19</v>
      </c>
      <c r="G22" s="11">
        <f>100945+99750+146200+52500+100944.58</f>
        <v>500339.58</v>
      </c>
      <c r="H22" s="4"/>
      <c r="I22" s="4" t="s">
        <v>27</v>
      </c>
    </row>
    <row r="23" spans="1:9" s="1" customFormat="1" ht="15.75">
      <c r="A23" s="7" t="s">
        <v>50</v>
      </c>
      <c r="B23" s="4"/>
      <c r="C23" s="11"/>
      <c r="D23" s="21"/>
      <c r="E23" s="21"/>
      <c r="F23" s="20"/>
      <c r="G23" s="11"/>
      <c r="H23" s="4"/>
      <c r="I23" s="4"/>
    </row>
    <row r="24" spans="1:9" s="1" customFormat="1" ht="15.75">
      <c r="A24" s="8"/>
      <c r="B24" s="4"/>
      <c r="C24" s="11"/>
      <c r="D24" s="21"/>
      <c r="E24" s="21"/>
      <c r="F24" s="20"/>
      <c r="G24" s="11"/>
      <c r="H24" s="4"/>
      <c r="I24" s="4"/>
    </row>
    <row r="25" spans="1:9" s="1" customFormat="1" ht="15.75">
      <c r="A25" s="8" t="s">
        <v>52</v>
      </c>
      <c r="B25" s="4" t="s">
        <v>19</v>
      </c>
      <c r="C25" s="79">
        <v>600000</v>
      </c>
      <c r="D25" s="51" t="s">
        <v>53</v>
      </c>
      <c r="E25" s="21" t="s">
        <v>17</v>
      </c>
      <c r="F25" s="20">
        <v>0.63</v>
      </c>
      <c r="G25" s="11">
        <v>376150</v>
      </c>
      <c r="H25" s="4"/>
      <c r="I25" s="21" t="s">
        <v>58</v>
      </c>
    </row>
    <row r="26" spans="1:9" s="1" customFormat="1" ht="15.75">
      <c r="A26" s="8"/>
      <c r="B26" s="4"/>
      <c r="C26" s="11"/>
      <c r="D26" s="21"/>
      <c r="E26" s="21"/>
      <c r="F26" s="21"/>
      <c r="G26" s="11"/>
      <c r="H26" s="4"/>
      <c r="I26" s="21"/>
    </row>
    <row r="27" spans="1:9" s="1" customFormat="1" ht="15.75">
      <c r="A27" s="8" t="s">
        <v>54</v>
      </c>
      <c r="B27" s="4" t="s">
        <v>19</v>
      </c>
      <c r="C27" s="79">
        <v>1000000</v>
      </c>
      <c r="D27" s="51" t="s">
        <v>55</v>
      </c>
      <c r="E27" s="21" t="s">
        <v>17</v>
      </c>
      <c r="F27" s="21"/>
      <c r="G27" s="11"/>
      <c r="H27" s="4"/>
      <c r="I27" s="21" t="s">
        <v>58</v>
      </c>
    </row>
    <row r="28" spans="1:9" s="1" customFormat="1" ht="15.75">
      <c r="A28" s="8"/>
      <c r="B28" s="4"/>
      <c r="C28" s="11"/>
      <c r="D28" s="51"/>
      <c r="E28" s="21"/>
      <c r="F28" s="21"/>
      <c r="G28" s="11"/>
      <c r="H28" s="4"/>
      <c r="I28" s="21"/>
    </row>
    <row r="29" spans="1:9" s="1" customFormat="1" ht="15.75">
      <c r="A29" s="8" t="s">
        <v>52</v>
      </c>
      <c r="B29" s="4" t="s">
        <v>19</v>
      </c>
      <c r="C29" s="79">
        <v>500000</v>
      </c>
      <c r="D29" s="52" t="s">
        <v>61</v>
      </c>
      <c r="E29" s="21" t="s">
        <v>17</v>
      </c>
      <c r="F29" s="21"/>
      <c r="G29" s="11"/>
      <c r="H29" s="4"/>
      <c r="I29" s="21" t="s">
        <v>58</v>
      </c>
    </row>
    <row r="30" spans="1:9" s="1" customFormat="1" ht="15.75">
      <c r="A30" s="8"/>
      <c r="B30" s="4"/>
      <c r="C30" s="11"/>
      <c r="D30" s="51"/>
      <c r="E30" s="21"/>
      <c r="F30" s="21"/>
      <c r="G30" s="11"/>
      <c r="H30" s="4"/>
      <c r="I30" s="21"/>
    </row>
    <row r="31" spans="1:9" s="1" customFormat="1" ht="15.75">
      <c r="A31" s="8" t="s">
        <v>62</v>
      </c>
      <c r="B31" s="4" t="s">
        <v>19</v>
      </c>
      <c r="C31" s="79">
        <v>5283550</v>
      </c>
      <c r="D31" s="52" t="s">
        <v>61</v>
      </c>
      <c r="E31" s="21" t="s">
        <v>17</v>
      </c>
      <c r="F31" s="21"/>
      <c r="G31" s="11"/>
      <c r="H31" s="4"/>
      <c r="I31" s="21" t="s">
        <v>58</v>
      </c>
    </row>
    <row r="32" spans="1:9" ht="10.5" customHeight="1">
      <c r="A32" s="109"/>
      <c r="B32" s="109"/>
      <c r="C32" s="109"/>
      <c r="D32" s="109"/>
      <c r="E32" s="109"/>
      <c r="F32" s="19"/>
      <c r="H32" s="2"/>
      <c r="I32" s="2"/>
    </row>
    <row r="33" spans="1:9">
      <c r="A33" s="2" t="s">
        <v>23</v>
      </c>
      <c r="B33" s="2"/>
      <c r="C33" s="2"/>
      <c r="D33" s="2"/>
      <c r="E33" s="19"/>
      <c r="F33" s="19"/>
      <c r="H33" s="2"/>
      <c r="I33" s="2"/>
    </row>
    <row r="34" spans="1:9">
      <c r="A34" s="2" t="s">
        <v>24</v>
      </c>
      <c r="B34" s="2"/>
      <c r="C34" s="2"/>
      <c r="D34" s="2"/>
      <c r="E34" s="19"/>
      <c r="F34" s="19"/>
      <c r="G34" s="16"/>
      <c r="H34" s="5"/>
      <c r="I34" s="2"/>
    </row>
    <row r="35" spans="1:9">
      <c r="A35" s="5" t="s">
        <v>25</v>
      </c>
      <c r="B35" s="5"/>
      <c r="C35" s="2"/>
      <c r="D35" s="2"/>
      <c r="E35" s="19"/>
      <c r="F35" s="19"/>
      <c r="I35" s="2"/>
    </row>
    <row r="36" spans="1:9">
      <c r="A36" s="2"/>
      <c r="B36" s="2"/>
      <c r="C36" s="2"/>
      <c r="D36" s="2"/>
      <c r="E36" s="19"/>
      <c r="F36" s="19"/>
      <c r="I36" s="2"/>
    </row>
    <row r="37" spans="1:9">
      <c r="A37" s="26" t="s">
        <v>26</v>
      </c>
      <c r="G37" s="110" t="s">
        <v>56</v>
      </c>
      <c r="H37" s="110"/>
    </row>
    <row r="38" spans="1:9">
      <c r="A38" s="24" t="s">
        <v>32</v>
      </c>
      <c r="G38" s="93" t="s">
        <v>34</v>
      </c>
      <c r="H38" s="93"/>
    </row>
  </sheetData>
  <mergeCells count="13">
    <mergeCell ref="A32:E32"/>
    <mergeCell ref="G37:H37"/>
    <mergeCell ref="G38:H38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ageMargins left="0.94" right="1.03" top="0.62" bottom="0.27" header="0.3" footer="0.3"/>
  <pageSetup paperSize="5" scale="93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I35"/>
  <sheetViews>
    <sheetView topLeftCell="A7" zoomScale="80" zoomScaleNormal="80" workbookViewId="0">
      <selection activeCell="A25" sqref="A25:C28"/>
    </sheetView>
  </sheetViews>
  <sheetFormatPr defaultRowHeight="15"/>
  <cols>
    <col min="1" max="1" width="21.28515625" customWidth="1"/>
    <col min="2" max="2" width="14.85546875" customWidth="1"/>
    <col min="3" max="3" width="16.85546875" customWidth="1"/>
    <col min="4" max="4" width="13.28515625" customWidth="1"/>
    <col min="5" max="5" width="11.5703125" style="22" customWidth="1"/>
    <col min="6" max="6" width="14" style="22" customWidth="1"/>
    <col min="7" max="7" width="13.5703125" style="14" customWidth="1"/>
    <col min="8" max="8" width="12" customWidth="1"/>
    <col min="9" max="9" width="23.42578125" customWidth="1"/>
  </cols>
  <sheetData>
    <row r="1" spans="1:9" s="1" customFormat="1" ht="15.75">
      <c r="A1" s="3" t="s">
        <v>11</v>
      </c>
      <c r="E1" s="18"/>
      <c r="F1" s="18"/>
      <c r="G1" s="13"/>
    </row>
    <row r="2" spans="1:9" s="1" customFormat="1" ht="10.5" customHeight="1">
      <c r="E2" s="18"/>
      <c r="F2" s="18"/>
      <c r="G2" s="13"/>
    </row>
    <row r="3" spans="1:9" s="1" customFormat="1" ht="15.75">
      <c r="A3" s="94" t="s">
        <v>10</v>
      </c>
      <c r="B3" s="94"/>
      <c r="C3" s="94"/>
      <c r="D3" s="94"/>
      <c r="E3" s="94"/>
      <c r="F3" s="94"/>
      <c r="G3" s="94"/>
      <c r="H3" s="94"/>
      <c r="I3" s="94"/>
    </row>
    <row r="4" spans="1:9" s="1" customFormat="1" ht="15.75">
      <c r="A4" s="94" t="s">
        <v>46</v>
      </c>
      <c r="B4" s="94"/>
      <c r="C4" s="94"/>
      <c r="D4" s="94"/>
      <c r="E4" s="94"/>
      <c r="F4" s="94"/>
      <c r="G4" s="94"/>
      <c r="H4" s="94"/>
      <c r="I4" s="94"/>
    </row>
    <row r="5" spans="1:9" s="1" customFormat="1" ht="10.5" customHeight="1">
      <c r="A5" s="2"/>
      <c r="B5" s="2"/>
      <c r="C5" s="2"/>
      <c r="D5" s="2"/>
      <c r="E5" s="19"/>
      <c r="F5" s="19"/>
      <c r="G5" s="14"/>
      <c r="H5" s="2"/>
      <c r="I5" s="2"/>
    </row>
    <row r="6" spans="1:9" s="1" customFormat="1" ht="15.75">
      <c r="A6" s="2" t="s">
        <v>29</v>
      </c>
      <c r="B6" s="2"/>
      <c r="C6" s="2"/>
      <c r="D6" s="2"/>
      <c r="E6" s="19"/>
      <c r="F6" s="19"/>
      <c r="G6" s="14"/>
      <c r="H6" s="2"/>
      <c r="I6" s="2"/>
    </row>
    <row r="7" spans="1:9" s="1" customFormat="1" ht="15.75" customHeight="1">
      <c r="A7" s="95" t="s">
        <v>0</v>
      </c>
      <c r="B7" s="96" t="s">
        <v>1</v>
      </c>
      <c r="C7" s="96" t="s">
        <v>2</v>
      </c>
      <c r="D7" s="96" t="s">
        <v>3</v>
      </c>
      <c r="E7" s="96" t="s">
        <v>4</v>
      </c>
      <c r="F7" s="98" t="s">
        <v>5</v>
      </c>
      <c r="G7" s="99"/>
      <c r="H7" s="100" t="s">
        <v>8</v>
      </c>
      <c r="I7" s="100" t="s">
        <v>9</v>
      </c>
    </row>
    <row r="8" spans="1:9" s="1" customFormat="1" ht="26.25" customHeight="1">
      <c r="A8" s="95"/>
      <c r="B8" s="97"/>
      <c r="C8" s="97"/>
      <c r="D8" s="96"/>
      <c r="E8" s="96"/>
      <c r="F8" s="29" t="s">
        <v>6</v>
      </c>
      <c r="G8" s="15" t="s">
        <v>7</v>
      </c>
      <c r="H8" s="97"/>
      <c r="I8" s="97"/>
    </row>
    <row r="9" spans="1:9" s="1" customFormat="1" ht="15.75">
      <c r="A9" s="7" t="s">
        <v>13</v>
      </c>
      <c r="B9" s="4" t="s">
        <v>19</v>
      </c>
      <c r="C9" s="10">
        <v>101892</v>
      </c>
      <c r="D9" s="17" t="s">
        <v>42</v>
      </c>
      <c r="E9" s="21" t="s">
        <v>17</v>
      </c>
      <c r="F9" s="21" t="s">
        <v>21</v>
      </c>
      <c r="G9" s="23" t="s">
        <v>20</v>
      </c>
      <c r="H9" s="4"/>
      <c r="I9" s="4" t="s">
        <v>27</v>
      </c>
    </row>
    <row r="10" spans="1:9" s="1" customFormat="1" ht="15.75">
      <c r="A10" s="7" t="s">
        <v>40</v>
      </c>
      <c r="B10" s="4"/>
      <c r="C10" s="4"/>
      <c r="D10" s="4"/>
      <c r="E10" s="21"/>
      <c r="F10" s="21" t="s">
        <v>22</v>
      </c>
      <c r="G10" s="11"/>
      <c r="H10" s="4"/>
      <c r="I10" s="4"/>
    </row>
    <row r="11" spans="1:9" s="1" customFormat="1" ht="15.75">
      <c r="A11" s="7" t="s">
        <v>41</v>
      </c>
      <c r="B11" s="4"/>
      <c r="C11" s="4"/>
      <c r="D11" s="4"/>
      <c r="E11" s="21"/>
      <c r="F11" s="21"/>
      <c r="G11" s="11"/>
      <c r="H11" s="4"/>
      <c r="I11" s="4"/>
    </row>
    <row r="12" spans="1:9" s="1" customFormat="1" ht="15.75">
      <c r="A12" s="4"/>
      <c r="B12" s="4"/>
      <c r="C12" s="4"/>
      <c r="D12" s="4"/>
      <c r="E12" s="21"/>
      <c r="F12" s="21"/>
      <c r="G12" s="11"/>
      <c r="H12" s="4"/>
      <c r="I12" s="4"/>
    </row>
    <row r="13" spans="1:9" s="1" customFormat="1" ht="15.75">
      <c r="A13" s="7" t="s">
        <v>13</v>
      </c>
      <c r="B13" s="4" t="s">
        <v>19</v>
      </c>
      <c r="C13" s="10">
        <v>91434</v>
      </c>
      <c r="D13" s="17" t="s">
        <v>42</v>
      </c>
      <c r="E13" s="21" t="s">
        <v>17</v>
      </c>
      <c r="F13" s="20">
        <v>0.26</v>
      </c>
      <c r="G13" s="10">
        <v>23991.55</v>
      </c>
      <c r="H13" s="4"/>
      <c r="I13" s="4" t="s">
        <v>27</v>
      </c>
    </row>
    <row r="14" spans="1:9" s="1" customFormat="1" ht="15.75">
      <c r="A14" s="7" t="s">
        <v>43</v>
      </c>
      <c r="B14" s="4"/>
      <c r="C14" s="4"/>
      <c r="D14" s="4"/>
      <c r="E14" s="21"/>
      <c r="F14" s="21"/>
      <c r="G14" s="11"/>
      <c r="H14" s="4"/>
      <c r="I14" s="4"/>
    </row>
    <row r="15" spans="1:9" s="1" customFormat="1" ht="15.75">
      <c r="A15" s="4" t="s">
        <v>44</v>
      </c>
      <c r="B15" s="4"/>
      <c r="C15" s="4"/>
      <c r="D15" s="4"/>
      <c r="E15" s="21"/>
      <c r="F15" s="21"/>
      <c r="G15" s="11"/>
      <c r="H15" s="4"/>
      <c r="I15" s="4"/>
    </row>
    <row r="16" spans="1:9" s="1" customFormat="1" ht="15.75">
      <c r="A16" s="4"/>
      <c r="B16" s="4"/>
      <c r="C16" s="4"/>
      <c r="D16" s="4"/>
      <c r="E16" s="21"/>
      <c r="F16" s="21"/>
      <c r="G16" s="11"/>
      <c r="H16" s="4"/>
      <c r="I16" s="4"/>
    </row>
    <row r="17" spans="1:9" s="1" customFormat="1" ht="15.75">
      <c r="A17" s="8" t="s">
        <v>57</v>
      </c>
      <c r="B17" s="4" t="s">
        <v>19</v>
      </c>
      <c r="C17" s="79">
        <v>762690</v>
      </c>
      <c r="D17" s="21" t="s">
        <v>38</v>
      </c>
      <c r="E17" s="21" t="s">
        <v>17</v>
      </c>
      <c r="F17" s="20">
        <v>1</v>
      </c>
      <c r="G17" s="11">
        <v>762690</v>
      </c>
      <c r="H17" s="4"/>
      <c r="I17" s="4" t="s">
        <v>37</v>
      </c>
    </row>
    <row r="18" spans="1:9" s="1" customFormat="1" ht="15.75">
      <c r="A18" s="28"/>
      <c r="B18" s="4"/>
      <c r="C18" s="4"/>
      <c r="D18" s="21"/>
      <c r="E18" s="21"/>
      <c r="F18" s="21"/>
      <c r="G18" s="11"/>
      <c r="H18" s="4"/>
      <c r="I18" s="4"/>
    </row>
    <row r="19" spans="1:9" s="1" customFormat="1" ht="15.75">
      <c r="A19" s="8" t="s">
        <v>47</v>
      </c>
      <c r="B19" s="4" t="s">
        <v>19</v>
      </c>
      <c r="C19" s="11">
        <v>4056000</v>
      </c>
      <c r="D19" s="21" t="s">
        <v>49</v>
      </c>
      <c r="E19" s="21" t="s">
        <v>17</v>
      </c>
      <c r="F19" s="20">
        <v>0.17</v>
      </c>
      <c r="G19" s="11">
        <f>312000+390000</f>
        <v>702000</v>
      </c>
      <c r="H19" s="4"/>
      <c r="I19" s="4" t="s">
        <v>36</v>
      </c>
    </row>
    <row r="20" spans="1:9" s="1" customFormat="1" ht="15.75">
      <c r="A20" s="8" t="s">
        <v>48</v>
      </c>
      <c r="B20" s="4"/>
      <c r="C20" s="11"/>
      <c r="D20" s="21"/>
      <c r="E20" s="21"/>
      <c r="F20" s="20"/>
      <c r="G20" s="11"/>
      <c r="H20" s="4"/>
      <c r="I20" s="4"/>
    </row>
    <row r="21" spans="1:9" s="1" customFormat="1" ht="15.75">
      <c r="A21" s="8"/>
      <c r="B21" s="4"/>
      <c r="C21" s="11"/>
      <c r="D21" s="21"/>
      <c r="E21" s="21"/>
      <c r="F21" s="20"/>
      <c r="G21" s="11"/>
      <c r="H21" s="4"/>
      <c r="I21" s="4"/>
    </row>
    <row r="22" spans="1:9" s="1" customFormat="1" ht="15.75">
      <c r="A22" s="7" t="s">
        <v>13</v>
      </c>
      <c r="B22" s="4" t="s">
        <v>19</v>
      </c>
      <c r="C22" s="11">
        <v>1009450</v>
      </c>
      <c r="D22" s="21" t="s">
        <v>51</v>
      </c>
      <c r="E22" s="21" t="s">
        <v>17</v>
      </c>
      <c r="F22" s="20">
        <v>0.2</v>
      </c>
      <c r="G22" s="11">
        <v>100945</v>
      </c>
      <c r="H22" s="4"/>
      <c r="I22" s="4" t="s">
        <v>27</v>
      </c>
    </row>
    <row r="23" spans="1:9" s="1" customFormat="1" ht="15.75">
      <c r="A23" s="7" t="s">
        <v>50</v>
      </c>
      <c r="B23" s="4"/>
      <c r="C23" s="11"/>
      <c r="D23" s="21"/>
      <c r="E23" s="21"/>
      <c r="F23" s="20"/>
      <c r="G23" s="11"/>
      <c r="H23" s="4"/>
      <c r="I23" s="4"/>
    </row>
    <row r="24" spans="1:9" s="1" customFormat="1" ht="15.75">
      <c r="A24" s="8"/>
      <c r="B24" s="4"/>
      <c r="C24" s="11"/>
      <c r="D24" s="21"/>
      <c r="E24" s="21"/>
      <c r="F24" s="20"/>
      <c r="G24" s="11"/>
      <c r="H24" s="4"/>
      <c r="I24" s="4"/>
    </row>
    <row r="25" spans="1:9" s="1" customFormat="1" ht="15.75">
      <c r="A25" s="8" t="s">
        <v>52</v>
      </c>
      <c r="B25" s="4" t="s">
        <v>19</v>
      </c>
      <c r="C25" s="79">
        <v>600000</v>
      </c>
      <c r="D25" s="51" t="s">
        <v>53</v>
      </c>
      <c r="E25" s="21" t="s">
        <v>17</v>
      </c>
      <c r="F25" s="21"/>
      <c r="G25" s="11"/>
      <c r="H25" s="4"/>
      <c r="I25" s="21" t="s">
        <v>58</v>
      </c>
    </row>
    <row r="26" spans="1:9" s="1" customFormat="1" ht="15.75">
      <c r="A26" s="8"/>
      <c r="B26" s="4"/>
      <c r="C26" s="11"/>
      <c r="D26" s="21"/>
      <c r="E26" s="21"/>
      <c r="F26" s="21"/>
      <c r="G26" s="11"/>
      <c r="H26" s="4"/>
      <c r="I26" s="21"/>
    </row>
    <row r="27" spans="1:9" s="1" customFormat="1" ht="15.75">
      <c r="A27" s="8"/>
      <c r="B27" s="4"/>
      <c r="C27" s="11"/>
      <c r="D27" s="21"/>
      <c r="E27" s="21"/>
      <c r="F27" s="21"/>
      <c r="G27" s="11"/>
      <c r="H27" s="4"/>
      <c r="I27" s="4"/>
    </row>
    <row r="28" spans="1:9" s="1" customFormat="1" ht="15.75">
      <c r="A28" s="8" t="s">
        <v>54</v>
      </c>
      <c r="B28" s="4" t="s">
        <v>19</v>
      </c>
      <c r="C28" s="79">
        <v>1000000</v>
      </c>
      <c r="D28" s="51" t="s">
        <v>55</v>
      </c>
      <c r="E28" s="21" t="s">
        <v>17</v>
      </c>
      <c r="F28" s="21"/>
      <c r="G28" s="11"/>
      <c r="H28" s="4"/>
      <c r="I28" s="21" t="s">
        <v>58</v>
      </c>
    </row>
    <row r="29" spans="1:9" ht="10.5" customHeight="1">
      <c r="A29" s="109"/>
      <c r="B29" s="109"/>
      <c r="C29" s="109"/>
      <c r="D29" s="109"/>
      <c r="E29" s="109"/>
      <c r="F29" s="19"/>
      <c r="H29" s="2"/>
      <c r="I29" s="2"/>
    </row>
    <row r="30" spans="1:9">
      <c r="A30" s="2" t="s">
        <v>23</v>
      </c>
      <c r="B30" s="2"/>
      <c r="C30" s="2"/>
      <c r="D30" s="2"/>
      <c r="E30" s="19"/>
      <c r="F30" s="19"/>
      <c r="H30" s="2"/>
      <c r="I30" s="2"/>
    </row>
    <row r="31" spans="1:9">
      <c r="A31" s="2" t="s">
        <v>24</v>
      </c>
      <c r="B31" s="2"/>
      <c r="C31" s="2"/>
      <c r="D31" s="2"/>
      <c r="E31" s="19"/>
      <c r="F31" s="19"/>
      <c r="G31" s="16"/>
      <c r="H31" s="5"/>
      <c r="I31" s="2"/>
    </row>
    <row r="32" spans="1:9">
      <c r="A32" s="5" t="s">
        <v>25</v>
      </c>
      <c r="B32" s="5"/>
      <c r="C32" s="2"/>
      <c r="D32" s="2"/>
      <c r="E32" s="19"/>
      <c r="F32" s="19"/>
      <c r="I32" s="2"/>
    </row>
    <row r="33" spans="1:9">
      <c r="A33" s="2"/>
      <c r="B33" s="2"/>
      <c r="C33" s="2"/>
      <c r="D33" s="2"/>
      <c r="E33" s="19"/>
      <c r="F33" s="19"/>
      <c r="I33" s="2"/>
    </row>
    <row r="34" spans="1:9">
      <c r="A34" s="26" t="s">
        <v>26</v>
      </c>
      <c r="G34" s="110" t="s">
        <v>56</v>
      </c>
      <c r="H34" s="110"/>
    </row>
    <row r="35" spans="1:9">
      <c r="A35" s="24" t="s">
        <v>32</v>
      </c>
      <c r="G35" s="93" t="s">
        <v>34</v>
      </c>
      <c r="H35" s="93"/>
    </row>
  </sheetData>
  <mergeCells count="13">
    <mergeCell ref="A29:E29"/>
    <mergeCell ref="G34:H34"/>
    <mergeCell ref="G35:H35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ageMargins left="0.94" right="1.03" top="0.62" bottom="0.27" header="0.3" footer="0.3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lstQtr 2017</vt:lpstr>
      <vt:lpstr>BUB-CY2016</vt:lpstr>
      <vt:lpstr>4thQtr 2016</vt:lpstr>
      <vt:lpstr>3RDQtr 2016BUB</vt:lpstr>
      <vt:lpstr>3RDQtr 2016 </vt:lpstr>
      <vt:lpstr>2ndQtr 2016</vt:lpstr>
      <vt:lpstr>lstQtr 2016</vt:lpstr>
      <vt:lpstr>4thQtr 2015 </vt:lpstr>
      <vt:lpstr>3rdQtr 2015</vt:lpstr>
      <vt:lpstr>2ndQtr 2015</vt:lpstr>
      <vt:lpstr>lstQtr 2015</vt:lpstr>
      <vt:lpstr>4thQtr-2014</vt:lpstr>
      <vt:lpstr>DILG-Mayors</vt:lpstr>
      <vt:lpstr>'2ndQtr 2016'!Print_Area</vt:lpstr>
      <vt:lpstr>'3rdQtr 2015'!Print_Area</vt:lpstr>
      <vt:lpstr>'3RDQtr 2016 '!Print_Area</vt:lpstr>
      <vt:lpstr>'3RDQtr 2016BUB'!Print_Area</vt:lpstr>
      <vt:lpstr>'4thQtr 2015 '!Print_Area</vt:lpstr>
      <vt:lpstr>'4thQtr 2016'!Print_Area</vt:lpstr>
      <vt:lpstr>'BUB-CY2016'!Print_Area</vt:lpstr>
      <vt:lpstr>'lstQtr 2016'!Print_Area</vt:lpstr>
      <vt:lpstr>'lstQtr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raquelkeng</cp:lastModifiedBy>
  <cp:lastPrinted>2017-05-05T03:12:45Z</cp:lastPrinted>
  <dcterms:created xsi:type="dcterms:W3CDTF">2013-07-17T21:18:17Z</dcterms:created>
  <dcterms:modified xsi:type="dcterms:W3CDTF">2017-05-05T04:43:10Z</dcterms:modified>
</cp:coreProperties>
</file>